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28680" yWindow="-120" windowWidth="29040" windowHeight="15720"/>
  </bookViews>
  <sheets>
    <sheet name="REFEREE" sheetId="8" r:id="rId1"/>
    <sheet name="FEMALE" sheetId="7" r:id="rId2"/>
    <sheet name="MALE" sheetId="1" r:id="rId3"/>
    <sheet name="Merginu_Duomenys" sheetId="6" state="hidden" r:id="rId4"/>
    <sheet name="Vaikinu_Duomenys" sheetId="5" state="hidden" r:id="rId5"/>
  </sheets>
  <definedNames>
    <definedName name="_xlnm._FilterDatabase" localSheetId="1" hidden="1">FEMALE!$P$10:$R$30</definedName>
    <definedName name="_xlnm._FilterDatabase" localSheetId="2" hidden="1">MALE!$P$10:$R$30</definedName>
    <definedName name="_xlnm._FilterDatabase" localSheetId="0" hidden="1">REFEREE!$J$26:$L$26</definedName>
    <definedName name="FANTOM" localSheetId="1">Vaikinu_Duomenys!#REF!</definedName>
    <definedName name="FANTOM" localSheetId="3">Merginu_Duomenys!#REF!</definedName>
    <definedName name="FANTOM" localSheetId="0">Vaikinu_Duomenys!#REF!</definedName>
    <definedName name="FANTOM">Vaikinu_Duomenys!#REF!</definedName>
    <definedName name="FANTOM_10_11" localSheetId="1">Vaikinu_Duomenys!#REF!</definedName>
    <definedName name="FANTOM_10_11" localSheetId="3">Merginu_Duomenys!#REF!</definedName>
    <definedName name="FANTOM_10_11" localSheetId="0">Vaikinu_Duomenys!#REF!</definedName>
    <definedName name="FANTOM_10_11">Vaikinu_Duomenys!#REF!</definedName>
    <definedName name="FANTOM_12_13" localSheetId="1">Vaikinu_Duomenys!#REF!</definedName>
    <definedName name="FANTOM_12_13" localSheetId="3">Merginu_Duomenys!#REF!</definedName>
    <definedName name="FANTOM_12_13" localSheetId="0">Vaikinu_Duomenys!#REF!</definedName>
    <definedName name="FANTOM_12_13">Vaikinu_Duomenys!#REF!</definedName>
    <definedName name="FANTOM_14_15" localSheetId="1">Vaikinu_Duomenys!#REF!</definedName>
    <definedName name="FANTOM_14_15" localSheetId="3">Merginu_Duomenys!#REF!</definedName>
    <definedName name="FANTOM_14_15" localSheetId="0">Vaikinu_Duomenys!#REF!</definedName>
    <definedName name="FANTOM_14_15">Vaikinu_Duomenys!#REF!</definedName>
    <definedName name="FANTOM_16_17" localSheetId="1">Vaikinu_Duomenys!#REF!</definedName>
    <definedName name="FANTOM_16_17" localSheetId="3">Merginu_Duomenys!#REF!</definedName>
    <definedName name="FANTOM_16_17" localSheetId="0">Vaikinu_Duomenys!#REF!</definedName>
    <definedName name="FANTOM_16_17">Vaikinu_Duomenys!#REF!</definedName>
    <definedName name="FANTOM_6_7" localSheetId="1">Vaikinu_Duomenys!#REF!</definedName>
    <definedName name="FANTOM_6_7" localSheetId="3">Merginu_Duomenys!#REF!</definedName>
    <definedName name="FANTOM_6_7" localSheetId="0">Vaikinu_Duomenys!#REF!</definedName>
    <definedName name="FANTOM_6_7">Vaikinu_Duomenys!#REF!</definedName>
    <definedName name="FANTOM_8_9" localSheetId="1">Vaikinu_Duomenys!#REF!</definedName>
    <definedName name="FANTOM_8_9" localSheetId="3">Merginu_Duomenys!#REF!</definedName>
    <definedName name="FANTOM_8_9" localSheetId="0">Vaikinu_Duomenys!#REF!</definedName>
    <definedName name="FANTOM_8_9">Vaikinu_Duomenys!#REF!</definedName>
    <definedName name="FANTOM_KLAIDA" localSheetId="1">Vaikinu_Duomenys!#REF!</definedName>
    <definedName name="FANTOM_KLAIDA" localSheetId="3">Merginu_Duomenys!#REF!</definedName>
    <definedName name="FANTOM_KLAIDA" localSheetId="0">Vaikinu_Duomenys!#REF!</definedName>
    <definedName name="FANTOM_KLAIDA">Vaikinu_Duomenys!#REF!</definedName>
    <definedName name="IPPON" localSheetId="3">Merginu_Duomenys!#REF!</definedName>
    <definedName name="IPPON">Vaikinu_Duomenys!$I$11:$I$20</definedName>
    <definedName name="IPPON_" localSheetId="1">Vaikinu_Duomenys!#REF!</definedName>
    <definedName name="IPPON_" localSheetId="3">Merginu_Duomenys!#REF!</definedName>
    <definedName name="IPPON_" localSheetId="0">Vaikinu_Duomenys!#REF!</definedName>
    <definedName name="IPPON_">Vaikinu_Duomenys!#REF!</definedName>
    <definedName name="IPPON_10" localSheetId="3">Merginu_Duomenys!#REF!</definedName>
    <definedName name="IPPON_10">Vaikinu_Duomenys!$I$39:$I$40</definedName>
    <definedName name="IPPON_11" localSheetId="3">Merginu_Duomenys!#REF!</definedName>
    <definedName name="IPPON_11">Vaikinu_Duomenys!$J$39:$J$40</definedName>
    <definedName name="IPPON_12_13" localSheetId="3">Merginu_Duomenys!#REF!</definedName>
    <definedName name="IPPON_12_13">Vaikinu_Duomenys!$K$39:$K$40</definedName>
    <definedName name="IPPON_14_15" localSheetId="3">Merginu_Duomenys!#REF!</definedName>
    <definedName name="IPPON_14_15">Vaikinu_Duomenys!$L$39:$L$40</definedName>
    <definedName name="IPPON_16_17" localSheetId="3">Merginu_Duomenys!#REF!</definedName>
    <definedName name="IPPON_16_17">Vaikinu_Duomenys!$M$39:$M$40</definedName>
    <definedName name="IPPON_16_20" localSheetId="0">Merginu_Duomenys!#REF!</definedName>
    <definedName name="IPPON_16_20">Merginu_Duomenys!#REF!</definedName>
    <definedName name="IPPON_18_20" localSheetId="3">Merginu_Duomenys!#REF!</definedName>
    <definedName name="IPPON_18_20">Vaikinu_Duomenys!#REF!</definedName>
    <definedName name="IPPON_6_7" localSheetId="3">Merginu_Duomenys!#REF!</definedName>
    <definedName name="IPPON_6_7">Vaikinu_Duomenys!$F$39</definedName>
    <definedName name="IPPON_8" localSheetId="3">Merginu_Duomenys!#REF!</definedName>
    <definedName name="IPPON_8">Vaikinu_Duomenys!$G$39:$G$40</definedName>
    <definedName name="IPPON_9" localSheetId="3">Merginu_Duomenys!#REF!</definedName>
    <definedName name="IPPON_9">Vaikinu_Duomenys!$H$39:$H$40</definedName>
    <definedName name="IPPON_Jauna" localSheetId="0">Merginu_Duomenys!#REF!</definedName>
    <definedName name="IPPON_Jauna">Merginu_Duomenys!#REF!</definedName>
    <definedName name="IPPON_JAUNAS" localSheetId="3">Merginu_Duomenys!#REF!</definedName>
    <definedName name="IPPON_JAUNAS">Vaikinu_Duomenys!$O$39</definedName>
    <definedName name="IPPON_Vyresne" localSheetId="0">Merginu_Duomenys!#REF!</definedName>
    <definedName name="IPPON_Vyresne">Merginu_Duomenys!#REF!</definedName>
    <definedName name="IPPON_VYRESNIS" localSheetId="3">Merginu_Duomenys!#REF!</definedName>
    <definedName name="IPPON_VYRESNIS">Vaikinu_Duomenys!$N$39</definedName>
    <definedName name="KATA" localSheetId="3">Merginu_Duomenys!#REF!</definedName>
    <definedName name="KATA">Vaikinu_Duomenys!$G$11:$G$20</definedName>
    <definedName name="kata_10" localSheetId="3">Merginu_Duomenys!#REF!</definedName>
    <definedName name="kata_10">Vaikinu_Duomenys!$I$26:$I$27</definedName>
    <definedName name="kata_10_11" localSheetId="3">Merginu_Duomenys!#REF!</definedName>
    <definedName name="kata_10_11">Vaikinu_Duomenys!$I$26:$I$27</definedName>
    <definedName name="KATA_11" localSheetId="3">Merginu_Duomenys!#REF!</definedName>
    <definedName name="KATA_11">Vaikinu_Duomenys!$J$26:$J$27</definedName>
    <definedName name="KATA_12_13" localSheetId="3">Merginu_Duomenys!#REF!</definedName>
    <definedName name="KATA_12_13">Vaikinu_Duomenys!$K$26:$K$27</definedName>
    <definedName name="KATA_14_15" localSheetId="3">Merginu_Duomenys!#REF!</definedName>
    <definedName name="KATA_14_15">Vaikinu_Duomenys!$L$26:$L$27</definedName>
    <definedName name="KATA_16_17" localSheetId="3">Merginu_Duomenys!#REF!</definedName>
    <definedName name="KATA_16_17">Vaikinu_Duomenys!$M$26:$M$27</definedName>
    <definedName name="KATA_16_20" localSheetId="0">Merginu_Duomenys!#REF!</definedName>
    <definedName name="KATA_16_20">Merginu_Duomenys!#REF!</definedName>
    <definedName name="KATA_18_20" localSheetId="3">Merginu_Duomenys!#REF!</definedName>
    <definedName name="KATA_18_20">Vaikinu_Duomenys!#REF!</definedName>
    <definedName name="kata_6_7" localSheetId="3">Merginu_Duomenys!#REF!</definedName>
    <definedName name="kata_6_7">Vaikinu_Duomenys!$F$26:$F$26</definedName>
    <definedName name="kata_8" localSheetId="3">Merginu_Duomenys!#REF!</definedName>
    <definedName name="kata_8">Vaikinu_Duomenys!$G$26:$G$27</definedName>
    <definedName name="kata_8_9" localSheetId="3">Merginu_Duomenys!#REF!</definedName>
    <definedName name="kata_8_9">Vaikinu_Duomenys!$G$26:$G$27</definedName>
    <definedName name="kata_9" localSheetId="3">Merginu_Duomenys!#REF!</definedName>
    <definedName name="kata_9">Vaikinu_Duomenys!$H$26:$H$27</definedName>
    <definedName name="kata_9_10" localSheetId="3">Merginu_Duomenys!#REF!</definedName>
    <definedName name="kata_9_10">Vaikinu_Duomenys!$I$26:$I$27</definedName>
    <definedName name="KATA_Jauna" localSheetId="0">Merginu_Duomenys!#REF!</definedName>
    <definedName name="KATA_Jauna">Merginu_Duomenys!#REF!</definedName>
    <definedName name="KATA_JAUNAS" localSheetId="3">Merginu_Duomenys!#REF!</definedName>
    <definedName name="KATA_JAUNAS">Vaikinu_Duomenys!$O$26</definedName>
    <definedName name="KATA_KLAIDA" localSheetId="1">Vaikinu_Duomenys!#REF!</definedName>
    <definedName name="KATA_KLAIDA" localSheetId="3">Merginu_Duomenys!#REF!</definedName>
    <definedName name="KATA_KLAIDA" localSheetId="0">Vaikinu_Duomenys!#REF!</definedName>
    <definedName name="KATA_KLAIDA">Vaikinu_Duomenys!#REF!</definedName>
    <definedName name="KATA_VYR" localSheetId="1">Vaikinu_Duomenys!#REF!</definedName>
    <definedName name="KATA_VYR" localSheetId="3">Merginu_Duomenys!#REF!</definedName>
    <definedName name="KATA_VYR" localSheetId="0">Vaikinu_Duomenys!#REF!</definedName>
    <definedName name="KATA_VYR">Vaikinu_Duomenys!#REF!</definedName>
    <definedName name="KATA_Vyresne" localSheetId="0">Merginu_Duomenys!#REF!</definedName>
    <definedName name="KATA_Vyresne">Merginu_Duomenys!#REF!</definedName>
    <definedName name="KATA_VYRESNIS" localSheetId="3">Merginu_Duomenys!#REF!</definedName>
    <definedName name="KATA_VYRESNIS">Vaikinu_Duomenys!$N$26</definedName>
    <definedName name="Kategorija">Vaikinu_Duomenys!$A$30:$A$35</definedName>
    <definedName name="Kiu" localSheetId="3">Merginu_Duomenys!$A$5:$A$16</definedName>
    <definedName name="Kiu">Vaikinu_Duomenys!$A$11:$A$24</definedName>
    <definedName name="KIU_DAN">Vaikinu_Duomenys!$A$20:$A$27</definedName>
    <definedName name="KUMITE" localSheetId="1">Vaikinu_Duomenys!#REF!</definedName>
    <definedName name="KUMITE" localSheetId="3">Merginu_Duomenys!#REF!</definedName>
    <definedName name="KUMITE" localSheetId="0">Vaikinu_Duomenys!#REF!</definedName>
    <definedName name="KUMITE">Vaikinu_Duomenys!#REF!</definedName>
    <definedName name="KUMITE_10_11" localSheetId="3">Merginu_Duomenys!#REF!</definedName>
    <definedName name="KUMITE_10_11">Vaikinu_Duomenys!#REF!</definedName>
    <definedName name="KUMITE_12_13" localSheetId="3">Merginu_Duomenys!#REF!</definedName>
    <definedName name="KUMITE_12_13">Vaikinu_Duomenys!#REF!</definedName>
    <definedName name="KUMITE_14_15" localSheetId="1">Vaikinu_Duomenys!#REF!</definedName>
    <definedName name="KUMITE_14_15" localSheetId="3">Merginu_Duomenys!#REF!</definedName>
    <definedName name="KUMITE_14_15" localSheetId="0">Vaikinu_Duomenys!#REF!</definedName>
    <definedName name="KUMITE_14_15">Vaikinu_Duomenys!#REF!</definedName>
    <definedName name="KUMITE_16_17" localSheetId="1">Vaikinu_Duomenys!#REF!</definedName>
    <definedName name="KUMITE_16_17" localSheetId="3">Merginu_Duomenys!#REF!</definedName>
    <definedName name="KUMITE_16_17" localSheetId="0">Vaikinu_Duomenys!#REF!</definedName>
    <definedName name="KUMITE_16_17">Vaikinu_Duomenys!#REF!</definedName>
    <definedName name="KUMITE_6_7" localSheetId="1">Vaikinu_Duomenys!#REF!</definedName>
    <definedName name="KUMITE_6_7" localSheetId="3">Merginu_Duomenys!#REF!</definedName>
    <definedName name="KUMITE_6_7" localSheetId="0">Vaikinu_Duomenys!#REF!</definedName>
    <definedName name="KUMITE_6_7">Vaikinu_Duomenys!#REF!</definedName>
    <definedName name="KUMITE_8_9" localSheetId="3">Merginu_Duomenys!#REF!</definedName>
    <definedName name="KUMITE_8_9">Vaikinu_Duomenys!#REF!</definedName>
    <definedName name="KUMITE_JAUNAS" localSheetId="1">Vaikinu_Duomenys!#REF!</definedName>
    <definedName name="KUMITE_JAUNAS" localSheetId="3">Merginu_Duomenys!#REF!</definedName>
    <definedName name="KUMITE_JAUNAS" localSheetId="0">Vaikinu_Duomenys!#REF!</definedName>
    <definedName name="KUMITE_JAUNAS">Vaikinu_Duomenys!#REF!</definedName>
    <definedName name="KUMITE_KLAIDA" localSheetId="1">Vaikinu_Duomenys!#REF!</definedName>
    <definedName name="KUMITE_KLAIDA" localSheetId="3">Merginu_Duomenys!#REF!</definedName>
    <definedName name="KUMITE_KLAIDA" localSheetId="0">Vaikinu_Duomenys!#REF!</definedName>
    <definedName name="KUMITE_KLAIDA">Vaikinu_Duomenys!#REF!</definedName>
    <definedName name="KUMITE_VYRESNIS" localSheetId="1">Vaikinu_Duomenys!#REF!</definedName>
    <definedName name="KUMITE_VYRESNIS" localSheetId="3">Merginu_Duomenys!#REF!</definedName>
    <definedName name="KUMITE_VYRESNIS" localSheetId="0">Vaikinu_Duomenys!#REF!</definedName>
    <definedName name="KUMITE_VYRESNIS">Vaikinu_Duomenys!#REF!</definedName>
    <definedName name="MIPPON">Merginu_Duomenys!$I$5:$I$12</definedName>
    <definedName name="MIPPON__16_17">Merginu_Duomenys!#REF!</definedName>
    <definedName name="MIPPON_10_11">Merginu_Duomenys!$H$25:$H$26</definedName>
    <definedName name="MIPPON_12_13">Merginu_Duomenys!$I$25:$I$26</definedName>
    <definedName name="MIPPON_14_15">Merginu_Duomenys!$J$25:$J$26</definedName>
    <definedName name="MIPPON_16_17">Merginu_Duomenys!$K$25:$K$26</definedName>
    <definedName name="MIPPON_16_20">Merginu_Duomenys!#REF!</definedName>
    <definedName name="MIPPON_6_7">Merginu_Duomenys!$F$25</definedName>
    <definedName name="MIPPON_8_9">Merginu_Duomenys!$G$25:$G$26</definedName>
    <definedName name="MIPPON_Jauna">Merginu_Duomenys!$M$25</definedName>
    <definedName name="MIPPON_Jaunas" localSheetId="0">Merginu_Duomenys!#REF!</definedName>
    <definedName name="MIPPON_Jaunas">Merginu_Duomenys!#REF!</definedName>
    <definedName name="MIPPON_Vyresne">Merginu_Duomenys!$L$25</definedName>
    <definedName name="MKATA">Merginu_Duomenys!$G$5:$G$12</definedName>
    <definedName name="MKATA_10_11">Merginu_Duomenys!$H$18:$H$19</definedName>
    <definedName name="MKATA_12_13">Merginu_Duomenys!$I$18:$I$19</definedName>
    <definedName name="MKATA_14_15">Merginu_Duomenys!$J$18:$J$19</definedName>
    <definedName name="MKATA_16_17">Merginu_Duomenys!$K$18:$K$19</definedName>
    <definedName name="MKATA_16_20">Merginu_Duomenys!$K$18:$K$19</definedName>
    <definedName name="MKATA_6_7">Merginu_Duomenys!$F$18</definedName>
    <definedName name="MKATA_8_9">Merginu_Duomenys!$G$18:$G$19</definedName>
    <definedName name="MKATA_Jauna">Merginu_Duomenys!$M$18</definedName>
    <definedName name="MKATA_Jaunas" localSheetId="0">Merginu_Duomenys!#REF!</definedName>
    <definedName name="MKATA_Jaunas">Merginu_Duomenys!#REF!</definedName>
    <definedName name="MKATA_Vyresne">Merginu_Duomenys!$L$18</definedName>
    <definedName name="MOpenKata">Merginu_Duomenys!$J$5:$J$12</definedName>
    <definedName name="MOpenKata_10_11">Merginu_Duomenys!$H$22</definedName>
    <definedName name="MOpenKata_12_13">Merginu_Duomenys!$I$22</definedName>
    <definedName name="MOpenKata_14_15">Merginu_Duomenys!$J$22</definedName>
    <definedName name="MOpenKata_16_17">Merginu_Duomenys!$K$22</definedName>
    <definedName name="MOpenKata_6_7">Merginu_Duomenys!$F$22</definedName>
    <definedName name="MOpenKata_8_9">Merginu_Duomenys!$G$22</definedName>
    <definedName name="MOpenKata_Jauna">Merginu_Duomenys!$M$22</definedName>
    <definedName name="MOpenKata_Vyresne">Merginu_Duomenys!$L$22</definedName>
    <definedName name="MSANBON">Merginu_Duomenys!$H$5:$H$12</definedName>
    <definedName name="MSANBON_10_11">Merginu_Duomenys!#REF!</definedName>
    <definedName name="MSANBON_12_13">Merginu_Duomenys!#REF!</definedName>
    <definedName name="MSANBON_14_15">Merginu_Duomenys!#REF!</definedName>
    <definedName name="MSANBON_16_17" localSheetId="0">Merginu_Duomenys!#REF!</definedName>
    <definedName name="MSANBON_16_17">Merginu_Duomenys!#REF!</definedName>
    <definedName name="MSANBON_16_20">Merginu_Duomenys!#REF!</definedName>
    <definedName name="MSANBON_6_7">Merginu_Duomenys!#REF!</definedName>
    <definedName name="MSANBON_8_9">Merginu_Duomenys!#REF!</definedName>
    <definedName name="MSANBON_Jauna">Merginu_Duomenys!#REF!</definedName>
    <definedName name="MSANBON_Jaunas" localSheetId="0">Merginu_Duomenys!#REF!</definedName>
    <definedName name="MSANBON_Jaunas">Merginu_Duomenys!#REF!</definedName>
    <definedName name="MSANBON_Vyresne">Merginu_Duomenys!#REF!</definedName>
    <definedName name="MWKF__Vyresne">Merginu_Duomenys!#REF!</definedName>
    <definedName name="MWKF_10_11">Merginu_Duomenys!$H$29:$H$30</definedName>
    <definedName name="MWKF_12_13">Merginu_Duomenys!$I$29:$I$30</definedName>
    <definedName name="MWKF_14_15">Merginu_Duomenys!$J$29</definedName>
    <definedName name="MWKF_16_17">Merginu_Duomenys!$K$29</definedName>
    <definedName name="MWKF_6_7">Merginu_Duomenys!$F$29</definedName>
    <definedName name="MWKF_8_9">Merginu_Duomenys!$G$29:$G$30</definedName>
    <definedName name="MWKF_Jauna">Merginu_Duomenys!$M$29</definedName>
    <definedName name="MWKF_Vyresne">Merginu_Duomenys!$L$29</definedName>
    <definedName name="OpenKata">Vaikinu_Duomenys!$J$11:$J$20</definedName>
    <definedName name="OpenKata_10">Vaikinu_Duomenys!$I$30</definedName>
    <definedName name="OpenKata_11">Vaikinu_Duomenys!$J$30</definedName>
    <definedName name="OpenKata_12_13">Vaikinu_Duomenys!$K$30</definedName>
    <definedName name="OpenKata_14_15">Vaikinu_Duomenys!$L$30</definedName>
    <definedName name="OpenKata_16_17">Vaikinu_Duomenys!$M$30</definedName>
    <definedName name="OpenKata_6_7">Vaikinu_Duomenys!$F$30</definedName>
    <definedName name="OpenKata_8">Vaikinu_Duomenys!$G$30</definedName>
    <definedName name="OpenKata_9">Vaikinu_Duomenys!$H$30</definedName>
    <definedName name="_xlnm.Print_Area" localSheetId="1">FEMALE!$A$1:$S$34</definedName>
    <definedName name="_xlnm.Print_Area" localSheetId="2">MALE!$A$1:$S$34</definedName>
    <definedName name="_xlnm.Print_Area" localSheetId="0">REFEREE!$A$1:$L$29</definedName>
    <definedName name="_xlnm.Print_Titles" localSheetId="1">FEMALE!$1:$6</definedName>
    <definedName name="_xlnm.Print_Titles" localSheetId="2">MALE!$1:$6</definedName>
    <definedName name="_xlnm.Print_Titles" localSheetId="0">REFEREE!$1:$8</definedName>
    <definedName name="SANBON" localSheetId="1">Vaikinu_Duomenys!#REF!</definedName>
    <definedName name="SANBON" localSheetId="3">Merginu_Duomenys!#REF!</definedName>
    <definedName name="SANBON" localSheetId="0">Vaikinu_Duomenys!#REF!</definedName>
    <definedName name="SANBON">Vaikinu_Duomenys!$H$11:$H$20</definedName>
    <definedName name="SANBON_10" localSheetId="3">Merginu_Duomenys!#REF!</definedName>
    <definedName name="SANBON_10">Vaikinu_Duomenys!#REF!</definedName>
    <definedName name="SANBON_11" localSheetId="3">Merginu_Duomenys!#REF!</definedName>
    <definedName name="SANBON_11">Vaikinu_Duomenys!#REF!</definedName>
    <definedName name="SANBON_12_13" localSheetId="3">Merginu_Duomenys!#REF!</definedName>
    <definedName name="SANBON_12_13">Vaikinu_Duomenys!#REF!</definedName>
    <definedName name="SANBON_14_15" localSheetId="3">Merginu_Duomenys!#REF!</definedName>
    <definedName name="SANBON_14_15">Vaikinu_Duomenys!#REF!</definedName>
    <definedName name="SANBON_16_17" localSheetId="3">Merginu_Duomenys!#REF!</definedName>
    <definedName name="SANBON_16_17">Vaikinu_Duomenys!#REF!</definedName>
    <definedName name="SANBON_16_20" localSheetId="0">Merginu_Duomenys!#REF!</definedName>
    <definedName name="SANBON_16_20">Merginu_Duomenys!#REF!</definedName>
    <definedName name="SANBON_18_20" localSheetId="3">Merginu_Duomenys!#REF!</definedName>
    <definedName name="SANBON_18_20">Vaikinu_Duomenys!#REF!</definedName>
    <definedName name="SANBON_6_7" localSheetId="3">Merginu_Duomenys!#REF!</definedName>
    <definedName name="SANBON_6_7">Vaikinu_Duomenys!#REF!</definedName>
    <definedName name="SANBON_8" localSheetId="3">Merginu_Duomenys!#REF!</definedName>
    <definedName name="SANBON_8">Vaikinu_Duomenys!#REF!</definedName>
    <definedName name="SANBON_9" localSheetId="3">Merginu_Duomenys!#REF!</definedName>
    <definedName name="SANBON_9">Vaikinu_Duomenys!#REF!</definedName>
    <definedName name="SANBON_Jauna" localSheetId="0">Merginu_Duomenys!#REF!</definedName>
    <definedName name="SANBON_Jauna">Merginu_Duomenys!#REF!</definedName>
    <definedName name="SANBON_JAUNAS" localSheetId="3">Merginu_Duomenys!#REF!</definedName>
    <definedName name="SANBON_JAUNAS">Vaikinu_Duomenys!#REF!</definedName>
    <definedName name="SANBON_Vyresne" localSheetId="0">Merginu_Duomenys!#REF!</definedName>
    <definedName name="SANBON_Vyresne">Merginu_Duomenys!#REF!</definedName>
    <definedName name="SANBON_VYRESNIS" localSheetId="3">Merginu_Duomenys!#REF!</definedName>
    <definedName name="SANBON_VYRESNIS">Vaikinu_Duomenys!#REF!</definedName>
    <definedName name="SUMO" localSheetId="1">Vaikinu_Duomenys!#REF!</definedName>
    <definedName name="SUMO" localSheetId="3">Merginu_Duomenys!#REF!</definedName>
    <definedName name="SUMO" localSheetId="0">Vaikinu_Duomenys!#REF!</definedName>
    <definedName name="SUMO">Vaikinu_Duomenys!#REF!</definedName>
    <definedName name="SUMO_10_11" localSheetId="3">Merginu_Duomenys!#REF!</definedName>
    <definedName name="SUMO_10_11">Vaikinu_Duomenys!#REF!</definedName>
    <definedName name="SUMO_12_13" localSheetId="3">Merginu_Duomenys!#REF!</definedName>
    <definedName name="SUMO_12_13">Vaikinu_Duomenys!#REF!</definedName>
    <definedName name="SUMO_14_15" localSheetId="3">Merginu_Duomenys!$H$19:$H$20</definedName>
    <definedName name="SUMO_14_15">Vaikinu_Duomenys!$J$32:$J$32</definedName>
    <definedName name="SUMO_16_17" localSheetId="3">Merginu_Duomenys!$I$19:$I$19</definedName>
    <definedName name="SUMO_16_17">Vaikinu_Duomenys!$K$36:$K$36</definedName>
    <definedName name="SUMO_6_7" localSheetId="3">Merginu_Duomenys!$F$19:$F$20</definedName>
    <definedName name="SUMO_6_7">Vaikinu_Duomenys!#REF!</definedName>
    <definedName name="SUMO_8_9" localSheetId="3">Merginu_Duomenys!$G$19:$G$20</definedName>
    <definedName name="SUMO_8_9">Vaikinu_Duomenys!#REF!</definedName>
    <definedName name="SUMO_KLAIDA" localSheetId="3">Merginu_Duomenys!#REF!</definedName>
    <definedName name="SUMO_KLAIDA">Vaikinu_Duomenys!#REF!</definedName>
    <definedName name="SUMU_10_11" localSheetId="3">Merginu_Duomenys!#REF!</definedName>
    <definedName name="SUMU_10_11">Vaikinu_Duomenys!#REF!</definedName>
    <definedName name="Treneriai">REFEREE!$H$11:$H$25</definedName>
    <definedName name="WKD_12_13">Vaikinu_Duomenys!#REF!</definedName>
    <definedName name="WKF_10">Vaikinu_Duomenys!$I$33:$I$36</definedName>
    <definedName name="WKF_11">Vaikinu_Duomenys!$J$33:$J$36</definedName>
    <definedName name="WKF_12_13">Vaikinu_Duomenys!$K$33:$K$36</definedName>
    <definedName name="WKF_14_15">Vaikinu_Duomenys!$L$33</definedName>
    <definedName name="WKF_16_17">Vaikinu_Duomenys!$M$33</definedName>
    <definedName name="WKF_6_7">Vaikinu_Duomenys!$F$33</definedName>
    <definedName name="WKF_8">Vaikinu_Duomenys!$G$33:$G$35</definedName>
    <definedName name="WKF_9">Vaikinu_Duomenys!$H$33:$H$35</definedName>
    <definedName name="WKF_Jaunas">Vaikinu_Duomenys!$O$33</definedName>
    <definedName name="WKF_Vyresnis">Vaikinu_Duomenys!$N$33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7"/>
  <c r="J12" s="1"/>
  <c r="Q6" i="1"/>
  <c r="J26" s="1"/>
  <c r="A1"/>
  <c r="A1" i="7"/>
  <c r="H6" i="8"/>
  <c r="A1"/>
  <c r="R6" i="7"/>
  <c r="D4"/>
  <c r="C25" s="1"/>
  <c r="D4" i="1"/>
  <c r="C27" s="1"/>
  <c r="I25" i="8"/>
  <c r="I24"/>
  <c r="I23"/>
  <c r="I22"/>
  <c r="I21"/>
  <c r="I20"/>
  <c r="I19"/>
  <c r="I18"/>
  <c r="I17"/>
  <c r="I16"/>
  <c r="I15"/>
  <c r="I14"/>
  <c r="I13"/>
  <c r="I12"/>
  <c r="I11"/>
  <c r="C12"/>
  <c r="C13"/>
  <c r="C14"/>
  <c r="C15"/>
  <c r="C16"/>
  <c r="C17"/>
  <c r="C18"/>
  <c r="C19"/>
  <c r="C20"/>
  <c r="C21"/>
  <c r="C22"/>
  <c r="C23"/>
  <c r="C24"/>
  <c r="C25"/>
  <c r="C11"/>
  <c r="K6"/>
  <c r="W26" i="7"/>
  <c r="U26"/>
  <c r="T26"/>
  <c r="V26" s="1"/>
  <c r="W25"/>
  <c r="U25"/>
  <c r="V25" s="1"/>
  <c r="T25"/>
  <c r="W24"/>
  <c r="U24"/>
  <c r="T24"/>
  <c r="W23"/>
  <c r="U23"/>
  <c r="T23"/>
  <c r="V23" s="1"/>
  <c r="W22"/>
  <c r="U22"/>
  <c r="V22" s="1"/>
  <c r="T22"/>
  <c r="X22" s="1"/>
  <c r="W21"/>
  <c r="X21" s="1"/>
  <c r="U21"/>
  <c r="T21"/>
  <c r="W20"/>
  <c r="U20"/>
  <c r="T20"/>
  <c r="V20" s="1"/>
  <c r="W19"/>
  <c r="U19"/>
  <c r="T19"/>
  <c r="W18"/>
  <c r="U18"/>
  <c r="T18"/>
  <c r="W17"/>
  <c r="U17"/>
  <c r="V17" s="1"/>
  <c r="T17"/>
  <c r="X17" s="1"/>
  <c r="W16"/>
  <c r="U16"/>
  <c r="T16"/>
  <c r="W15"/>
  <c r="U15"/>
  <c r="T15"/>
  <c r="X15" s="1"/>
  <c r="W14"/>
  <c r="X14" s="1"/>
  <c r="U14"/>
  <c r="T14"/>
  <c r="W13"/>
  <c r="X13" s="1"/>
  <c r="U13"/>
  <c r="V13" s="1"/>
  <c r="T13"/>
  <c r="W12"/>
  <c r="U12"/>
  <c r="T12"/>
  <c r="X12" s="1"/>
  <c r="W11"/>
  <c r="X11" s="1"/>
  <c r="U11"/>
  <c r="T11"/>
  <c r="W10"/>
  <c r="U10"/>
  <c r="T10"/>
  <c r="R6" i="1"/>
  <c r="O26" i="8"/>
  <c r="Q26"/>
  <c r="X18" i="7"/>
  <c r="X25"/>
  <c r="X24"/>
  <c r="X26"/>
  <c r="V21"/>
  <c r="X19"/>
  <c r="X23"/>
  <c r="V19"/>
  <c r="V24"/>
  <c r="V14"/>
  <c r="V18"/>
  <c r="J25" i="1"/>
  <c r="L25" s="1"/>
  <c r="J17"/>
  <c r="K17" s="1"/>
  <c r="J10"/>
  <c r="K10" s="1"/>
  <c r="J22"/>
  <c r="L22" s="1"/>
  <c r="J29"/>
  <c r="L29" s="1"/>
  <c r="J28"/>
  <c r="K28" s="1"/>
  <c r="J24"/>
  <c r="K24" s="1"/>
  <c r="J20"/>
  <c r="K20" s="1"/>
  <c r="J16"/>
  <c r="L16" s="1"/>
  <c r="J12"/>
  <c r="L12" s="1"/>
  <c r="J27"/>
  <c r="L27" s="1"/>
  <c r="J23"/>
  <c r="K23" s="1"/>
  <c r="J19"/>
  <c r="K19" s="1"/>
  <c r="J15"/>
  <c r="K15" s="1"/>
  <c r="K25"/>
  <c r="J11" i="7" l="1"/>
  <c r="K11" s="1"/>
  <c r="J17"/>
  <c r="K17" s="1"/>
  <c r="J18"/>
  <c r="K18" s="1"/>
  <c r="J26"/>
  <c r="K26" s="1"/>
  <c r="J27"/>
  <c r="L27" s="1"/>
  <c r="C29" i="1"/>
  <c r="C25"/>
  <c r="C23"/>
  <c r="C13" i="7"/>
  <c r="C28" i="1"/>
  <c r="C24"/>
  <c r="C20"/>
  <c r="C18"/>
  <c r="C22"/>
  <c r="C19"/>
  <c r="C26"/>
  <c r="K12"/>
  <c r="O12"/>
  <c r="N12"/>
  <c r="N22"/>
  <c r="O22"/>
  <c r="K22"/>
  <c r="L15"/>
  <c r="N15" s="1"/>
  <c r="L10"/>
  <c r="O10" s="1"/>
  <c r="L17"/>
  <c r="J13"/>
  <c r="L13" s="1"/>
  <c r="M13" s="1"/>
  <c r="J21"/>
  <c r="J18"/>
  <c r="K16"/>
  <c r="J14"/>
  <c r="O27"/>
  <c r="M27"/>
  <c r="N27"/>
  <c r="O16"/>
  <c r="N16"/>
  <c r="M16"/>
  <c r="N27" i="7"/>
  <c r="O27"/>
  <c r="M27"/>
  <c r="M29" i="1"/>
  <c r="O29"/>
  <c r="N29"/>
  <c r="L12" i="7"/>
  <c r="K12"/>
  <c r="L26" i="1"/>
  <c r="K26"/>
  <c r="O25"/>
  <c r="M25"/>
  <c r="N25"/>
  <c r="V12" i="7"/>
  <c r="J25"/>
  <c r="J24"/>
  <c r="K27"/>
  <c r="C19"/>
  <c r="C28"/>
  <c r="J23"/>
  <c r="M22" i="1"/>
  <c r="M15"/>
  <c r="C21"/>
  <c r="L19"/>
  <c r="C24" i="7"/>
  <c r="C15"/>
  <c r="J22"/>
  <c r="L22" s="1"/>
  <c r="K29" i="1"/>
  <c r="C22" i="7"/>
  <c r="C10"/>
  <c r="J21"/>
  <c r="C12"/>
  <c r="C11"/>
  <c r="J11" i="1"/>
  <c r="J20" i="7"/>
  <c r="L26"/>
  <c r="L17"/>
  <c r="N17" s="1"/>
  <c r="L23" i="1"/>
  <c r="C18" i="7"/>
  <c r="J19"/>
  <c r="X20"/>
  <c r="M12" i="1"/>
  <c r="C27" i="7"/>
  <c r="C21"/>
  <c r="V15"/>
  <c r="J16"/>
  <c r="C20"/>
  <c r="C14"/>
  <c r="J15"/>
  <c r="O15" i="1"/>
  <c r="K27"/>
  <c r="L24"/>
  <c r="C26" i="7"/>
  <c r="C29"/>
  <c r="X10"/>
  <c r="X16"/>
  <c r="J10"/>
  <c r="K10" s="1"/>
  <c r="J14"/>
  <c r="K14" s="1"/>
  <c r="L11"/>
  <c r="O11" s="1"/>
  <c r="L20" i="1"/>
  <c r="C16" i="7"/>
  <c r="C17"/>
  <c r="C23"/>
  <c r="V11"/>
  <c r="V16"/>
  <c r="J29"/>
  <c r="J13"/>
  <c r="L28" i="1"/>
  <c r="J28" i="7"/>
  <c r="M17"/>
  <c r="L18"/>
  <c r="M18" s="1"/>
  <c r="X30"/>
  <c r="V10"/>
  <c r="V30" s="1"/>
  <c r="N22"/>
  <c r="O22"/>
  <c r="M22"/>
  <c r="L10"/>
  <c r="N11" l="1"/>
  <c r="K18" i="1"/>
  <c r="L18"/>
  <c r="N13"/>
  <c r="K14"/>
  <c r="L14"/>
  <c r="M17"/>
  <c r="N17"/>
  <c r="O17"/>
  <c r="K21"/>
  <c r="L21"/>
  <c r="K13"/>
  <c r="M10"/>
  <c r="N10"/>
  <c r="O13"/>
  <c r="O17" i="7"/>
  <c r="O26"/>
  <c r="M26"/>
  <c r="N26"/>
  <c r="K23"/>
  <c r="L23"/>
  <c r="L21"/>
  <c r="K21"/>
  <c r="N12"/>
  <c r="O12"/>
  <c r="L14"/>
  <c r="N14" s="1"/>
  <c r="K13"/>
  <c r="L13"/>
  <c r="L11" i="1"/>
  <c r="K11"/>
  <c r="K15" i="7"/>
  <c r="L15"/>
  <c r="N20" i="1"/>
  <c r="M20"/>
  <c r="O20"/>
  <c r="K19" i="7"/>
  <c r="L19"/>
  <c r="M23" i="1"/>
  <c r="N23"/>
  <c r="O23"/>
  <c r="N19"/>
  <c r="O19"/>
  <c r="M19"/>
  <c r="K16" i="7"/>
  <c r="L16"/>
  <c r="K25"/>
  <c r="L25"/>
  <c r="M11"/>
  <c r="L28"/>
  <c r="K28"/>
  <c r="M26" i="1"/>
  <c r="N26"/>
  <c r="O26"/>
  <c r="L29" i="7"/>
  <c r="K29"/>
  <c r="K20"/>
  <c r="L20"/>
  <c r="K24"/>
  <c r="L24"/>
  <c r="K22"/>
  <c r="M12"/>
  <c r="N28" i="1"/>
  <c r="O28"/>
  <c r="M28"/>
  <c r="O24"/>
  <c r="N24"/>
  <c r="M24"/>
  <c r="N18" i="7"/>
  <c r="O18"/>
  <c r="O10"/>
  <c r="M10"/>
  <c r="N10"/>
  <c r="O21" i="1" l="1"/>
  <c r="M21"/>
  <c r="N21"/>
  <c r="N14"/>
  <c r="M14"/>
  <c r="O14"/>
  <c r="M18"/>
  <c r="O18"/>
  <c r="N18"/>
  <c r="M24" i="7"/>
  <c r="O24"/>
  <c r="N24"/>
  <c r="M11" i="1"/>
  <c r="O11"/>
  <c r="N11"/>
  <c r="O20" i="7"/>
  <c r="N20"/>
  <c r="M20"/>
  <c r="O14"/>
  <c r="N25"/>
  <c r="O25"/>
  <c r="M25"/>
  <c r="N29"/>
  <c r="O29"/>
  <c r="M29"/>
  <c r="O13"/>
  <c r="M13"/>
  <c r="N13"/>
  <c r="O19"/>
  <c r="N19"/>
  <c r="M19"/>
  <c r="N16"/>
  <c r="O16"/>
  <c r="M16"/>
  <c r="M14"/>
  <c r="N15"/>
  <c r="O15"/>
  <c r="M15"/>
  <c r="N21"/>
  <c r="M21"/>
  <c r="O21"/>
  <c r="M23"/>
  <c r="O23"/>
  <c r="N23"/>
  <c r="O28"/>
  <c r="N28"/>
  <c r="M28"/>
</calcChain>
</file>

<file path=xl/sharedStrings.xml><?xml version="1.0" encoding="utf-8"?>
<sst xmlns="http://schemas.openxmlformats.org/spreadsheetml/2006/main" count="496" uniqueCount="246">
  <si>
    <t>Nr.</t>
  </si>
  <si>
    <t>Kiu</t>
  </si>
  <si>
    <t>A.V.</t>
  </si>
  <si>
    <t>Pavadinimas</t>
  </si>
  <si>
    <t>Data</t>
  </si>
  <si>
    <t>Vieta</t>
  </si>
  <si>
    <t>Vyr. teisėjas</t>
  </si>
  <si>
    <t>Metai</t>
  </si>
  <si>
    <t>Kata</t>
  </si>
  <si>
    <t>Amžiaus grupė</t>
  </si>
  <si>
    <t>6-7 m.</t>
  </si>
  <si>
    <t>8-9 m.</t>
  </si>
  <si>
    <t>10-11 m.</t>
  </si>
  <si>
    <t>12-13 m.</t>
  </si>
  <si>
    <t>14-15 m.</t>
  </si>
  <si>
    <t>16-17 m.</t>
  </si>
  <si>
    <t>Karatė klubas</t>
  </si>
  <si>
    <t>12 kiu</t>
  </si>
  <si>
    <t>11 kiu</t>
  </si>
  <si>
    <t>10 kiu</t>
  </si>
  <si>
    <t>9 kiu</t>
  </si>
  <si>
    <t>8 kiu</t>
  </si>
  <si>
    <t>7 kiu</t>
  </si>
  <si>
    <t>6 kiu</t>
  </si>
  <si>
    <t>5 kiu</t>
  </si>
  <si>
    <t>4 kiu</t>
  </si>
  <si>
    <t>3 kiu</t>
  </si>
  <si>
    <t>2 kiu</t>
  </si>
  <si>
    <t>1 kiu</t>
  </si>
  <si>
    <t>I Dan</t>
  </si>
  <si>
    <t>II Dan</t>
  </si>
  <si>
    <t>Amžiaus grupės</t>
  </si>
  <si>
    <t>_6_7</t>
  </si>
  <si>
    <t>PC</t>
  </si>
  <si>
    <t>A.G sk.</t>
  </si>
  <si>
    <t>_8_9</t>
  </si>
  <si>
    <t>_10_11</t>
  </si>
  <si>
    <t>_12_13</t>
  </si>
  <si>
    <t>_14_15</t>
  </si>
  <si>
    <t>_16_17</t>
  </si>
  <si>
    <t>Kata grupes</t>
  </si>
  <si>
    <t>KATA_6_7</t>
  </si>
  <si>
    <t>KATA_12_13</t>
  </si>
  <si>
    <t>KATA_14_15</t>
  </si>
  <si>
    <t>KATA_16_17</t>
  </si>
  <si>
    <t>KATA</t>
  </si>
  <si>
    <t>Startinis mokestis LSKF</t>
  </si>
  <si>
    <t>Pagrindines</t>
  </si>
  <si>
    <t>Papildomos</t>
  </si>
  <si>
    <t>Suma</t>
  </si>
  <si>
    <t>Startinis NE LSKF</t>
  </si>
  <si>
    <t>Papildoma informacija del apdorojimo</t>
  </si>
  <si>
    <t>Jaunas</t>
  </si>
  <si>
    <t>Vyresnis</t>
  </si>
  <si>
    <t>Klaidos</t>
  </si>
  <si>
    <t>_Jaunas</t>
  </si>
  <si>
    <t>_Vyresnis</t>
  </si>
  <si>
    <t>A. Valuntonis V Dan</t>
  </si>
  <si>
    <t>8 m.</t>
  </si>
  <si>
    <t>_8</t>
  </si>
  <si>
    <t>9 m.</t>
  </si>
  <si>
    <t>_9</t>
  </si>
  <si>
    <t>10 m.</t>
  </si>
  <si>
    <t>11 m.</t>
  </si>
  <si>
    <t>_10</t>
  </si>
  <si>
    <t>_11</t>
  </si>
  <si>
    <t>KATA_8</t>
  </si>
  <si>
    <t>KATA_9</t>
  </si>
  <si>
    <t>KATA_10</t>
  </si>
  <si>
    <t>KATA_11</t>
  </si>
  <si>
    <t>KATA_Jaunas</t>
  </si>
  <si>
    <t>KATA_Vyresnis</t>
  </si>
  <si>
    <t>IPPON_Jaunas</t>
  </si>
  <si>
    <t>IPPON_Vyresnis</t>
  </si>
  <si>
    <t>IPPON_6_7</t>
  </si>
  <si>
    <t>IPPON_8</t>
  </si>
  <si>
    <t>IPPON_9</t>
  </si>
  <si>
    <t>IPPON_10</t>
  </si>
  <si>
    <t>IPPON_11</t>
  </si>
  <si>
    <t>IPPON_12_13</t>
  </si>
  <si>
    <t>IPPON_14_15</t>
  </si>
  <si>
    <t>IPPON_16_17</t>
  </si>
  <si>
    <t>Varžybų informacija</t>
  </si>
  <si>
    <t>Sisteminiai duomenys dėl rungčių išrinkimo</t>
  </si>
  <si>
    <t>Vaikinų rungtys</t>
  </si>
  <si>
    <t>Merginų rungtys</t>
  </si>
  <si>
    <t>Jauna</t>
  </si>
  <si>
    <t>_Jauna</t>
  </si>
  <si>
    <t>Vyresne</t>
  </si>
  <si>
    <t>_Vyresne</t>
  </si>
  <si>
    <t>MKATA_6_7</t>
  </si>
  <si>
    <t>MKATA_12_13</t>
  </si>
  <si>
    <t>MKATA_14_15</t>
  </si>
  <si>
    <t>MKATA_Jauna</t>
  </si>
  <si>
    <t>MMKATA_Vyresne</t>
  </si>
  <si>
    <t>MIPPON_6_7</t>
  </si>
  <si>
    <t>MIPPON_12_13</t>
  </si>
  <si>
    <t>MIPPON_14_15</t>
  </si>
  <si>
    <t>MIPPON_Jauna</t>
  </si>
  <si>
    <t>MIPPON_Vyresne</t>
  </si>
  <si>
    <t>MKATA_8_9</t>
  </si>
  <si>
    <t>MIPPON_8_9</t>
  </si>
  <si>
    <t>MKATA_10_11</t>
  </si>
  <si>
    <t>MIPPON_10_11</t>
  </si>
  <si>
    <t>Kiu/Dan</t>
  </si>
  <si>
    <t>Kategorija</t>
  </si>
  <si>
    <t>III Dan</t>
  </si>
  <si>
    <t>IV Dan</t>
  </si>
  <si>
    <t>V Dan</t>
  </si>
  <si>
    <t>D</t>
  </si>
  <si>
    <t>C</t>
  </si>
  <si>
    <t>B</t>
  </si>
  <si>
    <t>A</t>
  </si>
  <si>
    <t>Kaunas, Lithuania</t>
  </si>
  <si>
    <t>MALE APPLICATION FORM</t>
  </si>
  <si>
    <t>(Country, organisation)</t>
  </si>
  <si>
    <t>Nr</t>
  </si>
  <si>
    <t>Name, surname</t>
  </si>
  <si>
    <t>Birthday</t>
  </si>
  <si>
    <t>Year</t>
  </si>
  <si>
    <t>Mounth</t>
  </si>
  <si>
    <t>Day</t>
  </si>
  <si>
    <t>Coach</t>
  </si>
  <si>
    <t>Events</t>
  </si>
  <si>
    <t>Medical visa</t>
  </si>
  <si>
    <t>Name, surname, signature</t>
  </si>
  <si>
    <t>Leader of organisation</t>
  </si>
  <si>
    <t>ER - no category</t>
  </si>
  <si>
    <t>ER - too old</t>
  </si>
  <si>
    <t>ER - too young</t>
  </si>
  <si>
    <t>FEMALE APPLICATION FORM</t>
  </si>
  <si>
    <t>REFEREE</t>
  </si>
  <si>
    <t>COACH</t>
  </si>
  <si>
    <t>Category</t>
  </si>
  <si>
    <t>Asistent</t>
  </si>
  <si>
    <t>International</t>
  </si>
  <si>
    <t>Name, surname, signature, stamp</t>
  </si>
  <si>
    <t>You can fil from drop down menu on fields with gray background</t>
  </si>
  <si>
    <t>MKATA_16_17</t>
  </si>
  <si>
    <t>MIPPON_16_17</t>
  </si>
  <si>
    <t>Open Kata</t>
  </si>
  <si>
    <t>Open kata</t>
  </si>
  <si>
    <t>MOpenKata_6_7</t>
  </si>
  <si>
    <t>MOpenKata_8_9</t>
  </si>
  <si>
    <t>MOpenKata_10_11</t>
  </si>
  <si>
    <t>MOpenKata_12_13</t>
  </si>
  <si>
    <t>MOpenKata_14_15</t>
  </si>
  <si>
    <t>MOpenKata_16_17</t>
  </si>
  <si>
    <t>MOpenKata_Jauna</t>
  </si>
  <si>
    <t>MOpenKata_Vyresne</t>
  </si>
  <si>
    <t>Open-3 /12-13 y./</t>
  </si>
  <si>
    <t>Open-4 /14-17 y./</t>
  </si>
  <si>
    <t>OpenKata_6_7</t>
  </si>
  <si>
    <t>OpenKata_8</t>
  </si>
  <si>
    <t>OpenKata_9</t>
  </si>
  <si>
    <t>OpenKata_10</t>
  </si>
  <si>
    <t>OpenKata_11</t>
  </si>
  <si>
    <t>OpenKata_12_13</t>
  </si>
  <si>
    <t>OpenKata_14_15</t>
  </si>
  <si>
    <t>OpenKata_16_17</t>
  </si>
  <si>
    <t>OpenKata_Jaunas</t>
  </si>
  <si>
    <t>OpenKata_Vyresnis</t>
  </si>
  <si>
    <t>Weight</t>
  </si>
  <si>
    <t>Shotokan kumite</t>
  </si>
  <si>
    <t>WKF kumite</t>
  </si>
  <si>
    <t>WKF</t>
  </si>
  <si>
    <t>Shotokan</t>
  </si>
  <si>
    <t>Shotokan grupes</t>
  </si>
  <si>
    <t>WKF grupes</t>
  </si>
  <si>
    <t>WKF_6_7</t>
  </si>
  <si>
    <t>WKF_8</t>
  </si>
  <si>
    <t>WKF_9</t>
  </si>
  <si>
    <t>WKF_10</t>
  </si>
  <si>
    <t>WKF_11</t>
  </si>
  <si>
    <t>WKF_12_13</t>
  </si>
  <si>
    <t>WKF_14_15</t>
  </si>
  <si>
    <t>WKF_16_17</t>
  </si>
  <si>
    <t>WKF_Jaunas</t>
  </si>
  <si>
    <t>WKF_Vyresnis</t>
  </si>
  <si>
    <t>WKF Kumite</t>
  </si>
  <si>
    <t>U10 (8 – 9 m.) -28 kg</t>
  </si>
  <si>
    <t>U10 (8 – 9 m.) -32 kg</t>
  </si>
  <si>
    <t>U10 (8 – 9 m.) +32 kg</t>
  </si>
  <si>
    <t>U12 (10 – 11 m.) -30 kg</t>
  </si>
  <si>
    <t>U12 (10 – 11 m.) -35 kg</t>
  </si>
  <si>
    <t>U12 (10 – 11 m.) -42 kg</t>
  </si>
  <si>
    <t>U12 (10 – 11 m.) +42 kg</t>
  </si>
  <si>
    <t>U14 (12 – 13 m.) -40 kg</t>
  </si>
  <si>
    <t>U14 (12 – 13 m.) -45 kg</t>
  </si>
  <si>
    <t>U14 (12 – 13 m.) -52 kg</t>
  </si>
  <si>
    <t>Shotokan Kumite</t>
  </si>
  <si>
    <t xml:space="preserve">Kata /6-7 y./ 12-10 kiu </t>
  </si>
  <si>
    <t xml:space="preserve">Kata /8 y./ 10-9 kiu </t>
  </si>
  <si>
    <t xml:space="preserve">Kata /8 y./ 8&gt; kiu </t>
  </si>
  <si>
    <t xml:space="preserve">Kata /9 y./ 9-8 kiu </t>
  </si>
  <si>
    <t xml:space="preserve">Kata /9 y./ 7&gt; kiu </t>
  </si>
  <si>
    <t xml:space="preserve">Kata /10 y./ 9-8 kiu </t>
  </si>
  <si>
    <t xml:space="preserve">Kata /10 y./ 7&gt; kiu </t>
  </si>
  <si>
    <t xml:space="preserve">Kata /11 y./ 9-8 kiu </t>
  </si>
  <si>
    <t xml:space="preserve">Kata /11 y./ 7&gt; kiu </t>
  </si>
  <si>
    <t xml:space="preserve">Kata /12-13 y./ 9-8 kiu </t>
  </si>
  <si>
    <t xml:space="preserve">Kata /12-13 y./ 7&gt; kiu </t>
  </si>
  <si>
    <t xml:space="preserve">Kata /14-15 y./ 9-7 kiu </t>
  </si>
  <si>
    <t xml:space="preserve">Kata /14-15 y./ 6&gt; kiu </t>
  </si>
  <si>
    <t xml:space="preserve">Kata /16-17 y./ 9-7 kiu </t>
  </si>
  <si>
    <t xml:space="preserve">Kata /16-17 y./ 6&gt; kiu </t>
  </si>
  <si>
    <t xml:space="preserve">Kumite /6-7 y./ 12-10 kiu </t>
  </si>
  <si>
    <t xml:space="preserve">Kumite /8 y./ 10-9 kiu </t>
  </si>
  <si>
    <t xml:space="preserve">Kumite /9 y./ 9-8 kiu </t>
  </si>
  <si>
    <t xml:space="preserve">Kumite /9 y./ 7&gt; kiu </t>
  </si>
  <si>
    <t xml:space="preserve">Kumite /10 y./ 9-8 kiu </t>
  </si>
  <si>
    <t xml:space="preserve">Kumite /10 y./ 7&gt; kiu </t>
  </si>
  <si>
    <t xml:space="preserve">Kumite /11 y./ 9-8 kiu </t>
  </si>
  <si>
    <t xml:space="preserve">Kumite /11 y./ 7&gt; kiu </t>
  </si>
  <si>
    <t xml:space="preserve">Kumite /12-13 y./ 9-8 kiu </t>
  </si>
  <si>
    <t xml:space="preserve">Kumite /12-13 y./ 7&gt; kiu </t>
  </si>
  <si>
    <t xml:space="preserve">Kumite /14-15 y./ 6&gt; kiu </t>
  </si>
  <si>
    <t xml:space="preserve">Kumite /14-15 y./ 9-7 kiu </t>
  </si>
  <si>
    <t xml:space="preserve">Kumite /16-17 y./ 9-7 kiu </t>
  </si>
  <si>
    <t xml:space="preserve">Kumite /16-17 y./ 6&gt; kiu </t>
  </si>
  <si>
    <t>U14 (12 – 13 m.) +52 kg</t>
  </si>
  <si>
    <t xml:space="preserve">Kata /8-9 y./ 10-9 kiu </t>
  </si>
  <si>
    <t xml:space="preserve">Kata /8-9 y./ 8&gt; kiu </t>
  </si>
  <si>
    <t xml:space="preserve">Kata /10-11 y./ 9-8 kiu </t>
  </si>
  <si>
    <t xml:space="preserve">Kata /10-11 y./ 7&gt; kiu </t>
  </si>
  <si>
    <t xml:space="preserve">Kata /14-15 y./ 6&gt;kiu </t>
  </si>
  <si>
    <t xml:space="preserve">Kata /16-17 y./ 6&gt;kiu </t>
  </si>
  <si>
    <t xml:space="preserve">Kumite /8-9 y./ 10-9 kiu </t>
  </si>
  <si>
    <t xml:space="preserve">Kumite /8-9 y./ 8&gt; kiu </t>
  </si>
  <si>
    <t xml:space="preserve">Kumite /10-11 y./ 9-8 kiu </t>
  </si>
  <si>
    <t xml:space="preserve">Kumite /10-11 y./ 7&gt; kiu </t>
  </si>
  <si>
    <t>MWKF_6_7</t>
  </si>
  <si>
    <t>MWKF_8_9</t>
  </si>
  <si>
    <t>MWKF_10_11</t>
  </si>
  <si>
    <t>MWKF_12_13</t>
  </si>
  <si>
    <t>MWKF_14_15</t>
  </si>
  <si>
    <t>MWKF_16_17</t>
  </si>
  <si>
    <t>MWKF_Jauna</t>
  </si>
  <si>
    <t>MWKF_Vyresne</t>
  </si>
  <si>
    <t>U10 (8 – 9 m.) -30 kg</t>
  </si>
  <si>
    <t>U10 (8 – 9 m.) +30 kg</t>
  </si>
  <si>
    <t>U12 (10 – 11 m.) +35 kg</t>
  </si>
  <si>
    <t>U14 (12 – 13 m.) +45 kg</t>
  </si>
  <si>
    <t>SHOTOKAN</t>
  </si>
  <si>
    <t>XVIII International Shotokan/WKF karate tournament "Tiger way"</t>
  </si>
  <si>
    <r>
      <rPr>
        <b/>
        <sz val="11"/>
        <color indexed="8"/>
        <rFont val="Calibri"/>
        <family val="2"/>
        <charset val="186"/>
      </rPr>
      <t>Note:</t>
    </r>
    <r>
      <rPr>
        <sz val="11"/>
        <color indexed="8"/>
        <rFont val="Calibri"/>
        <family val="2"/>
        <charset val="186"/>
      </rPr>
      <t xml:space="preserve"> the application forms must be sent before </t>
    </r>
    <r>
      <rPr>
        <b/>
        <sz val="11"/>
        <color indexed="10"/>
        <rFont val="Calibri"/>
        <family val="2"/>
        <charset val="186"/>
      </rPr>
      <t>8</t>
    </r>
    <r>
      <rPr>
        <b/>
        <vertAlign val="superscript"/>
        <sz val="11"/>
        <color indexed="10"/>
        <rFont val="Calibri"/>
        <family val="2"/>
        <charset val="186"/>
      </rPr>
      <t>th</t>
    </r>
    <r>
      <rPr>
        <b/>
        <sz val="11"/>
        <color indexed="10"/>
        <rFont val="Calibri"/>
        <family val="2"/>
        <charset val="186"/>
      </rPr>
      <t xml:space="preserve"> of November 2022 y.</t>
    </r>
    <r>
      <rPr>
        <b/>
        <sz val="11"/>
        <color indexed="8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  <charset val="186"/>
      </rPr>
      <t xml:space="preserve">by email: </t>
    </r>
    <r>
      <rPr>
        <b/>
        <sz val="11"/>
        <rFont val="Calibri"/>
        <family val="2"/>
        <charset val="186"/>
      </rPr>
      <t>a.valuntonis@yahoo.com</t>
    </r>
  </si>
</sst>
</file>

<file path=xl/styles.xml><?xml version="1.0" encoding="utf-8"?>
<styleSheet xmlns="http://schemas.openxmlformats.org/spreadsheetml/2006/main">
  <numFmts count="4">
    <numFmt numFmtId="164" formatCode="[$-F800]dddd\,\ mmmm\ dd\,\ yyyy"/>
    <numFmt numFmtId="165" formatCode="yyyy\-mm\-dd;@"/>
    <numFmt numFmtId="166" formatCode="[$-FC27]yyyy\ &quot;m.&quot;\ mmmm\ d\ &quot;d.&quot;;@"/>
    <numFmt numFmtId="167" formatCode="[$-409]mmmm\ d\,\ yyyy;@"/>
  </numFmts>
  <fonts count="17"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Calibri"/>
      <family val="2"/>
      <charset val="186"/>
    </font>
    <font>
      <b/>
      <sz val="14"/>
      <color indexed="8"/>
      <name val="Calibri"/>
      <family val="2"/>
      <charset val="186"/>
    </font>
    <font>
      <sz val="8"/>
      <color indexed="8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8"/>
      <color indexed="8"/>
      <name val="Calibri"/>
      <family val="2"/>
      <charset val="186"/>
    </font>
    <font>
      <b/>
      <sz val="11"/>
      <name val="Calibri"/>
      <family val="2"/>
      <charset val="186"/>
    </font>
    <font>
      <b/>
      <vertAlign val="superscript"/>
      <sz val="11"/>
      <color indexed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E6B8B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>
      <alignment horizontal="right" vertical="top" wrapText="1"/>
    </xf>
    <xf numFmtId="0" fontId="0" fillId="0" borderId="1" xfId="0" applyBorder="1" applyAlignment="1">
      <alignment horizontal="justify" wrapText="1"/>
    </xf>
    <xf numFmtId="0" fontId="0" fillId="0" borderId="2" xfId="0" applyBorder="1" applyAlignment="1">
      <alignment horizontal="justify" wrapText="1"/>
    </xf>
    <xf numFmtId="0" fontId="0" fillId="0" borderId="2" xfId="0" applyBorder="1" applyAlignment="1">
      <alignment horizontal="left" vertical="top" wrapText="1"/>
    </xf>
    <xf numFmtId="165" fontId="0" fillId="0" borderId="2" xfId="0" applyNumberForma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" fillId="0" borderId="0" xfId="0" applyFont="1"/>
    <xf numFmtId="0" fontId="0" fillId="0" borderId="2" xfId="0" applyBorder="1"/>
    <xf numFmtId="0" fontId="1" fillId="0" borderId="2" xfId="0" applyFont="1" applyBorder="1"/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16" fontId="0" fillId="0" borderId="6" xfId="0" applyNumberForma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1" fillId="0" borderId="2" xfId="0" quotePrefix="1" applyFont="1" applyBorder="1" applyAlignment="1">
      <alignment horizontal="center"/>
    </xf>
    <xf numFmtId="0" fontId="6" fillId="0" borderId="0" xfId="0" applyFont="1"/>
    <xf numFmtId="0" fontId="0" fillId="0" borderId="7" xfId="0" applyBorder="1"/>
    <xf numFmtId="0" fontId="13" fillId="0" borderId="0" xfId="0" applyFont="1"/>
    <xf numFmtId="0" fontId="6" fillId="0" borderId="8" xfId="0" applyFont="1" applyBorder="1" applyAlignment="1">
      <alignment vertical="top"/>
    </xf>
    <xf numFmtId="0" fontId="0" fillId="0" borderId="0" xfId="0" applyAlignment="1">
      <alignment horizontal="right"/>
    </xf>
    <xf numFmtId="16" fontId="1" fillId="0" borderId="5" xfId="0" quotePrefix="1" applyNumberFormat="1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wrapText="1"/>
    </xf>
    <xf numFmtId="0" fontId="6" fillId="0" borderId="0" xfId="0" applyFont="1" applyAlignment="1">
      <alignment horizontal="center" vertical="top"/>
    </xf>
    <xf numFmtId="0" fontId="11" fillId="0" borderId="2" xfId="0" quotePrefix="1" applyFont="1" applyBorder="1" applyAlignment="1">
      <alignment horizontal="left"/>
    </xf>
    <xf numFmtId="0" fontId="0" fillId="0" borderId="2" xfId="0" quotePrefix="1" applyBorder="1" applyAlignment="1">
      <alignment horizontal="left"/>
    </xf>
    <xf numFmtId="164" fontId="5" fillId="0" borderId="0" xfId="0" applyNumberFormat="1" applyFont="1"/>
    <xf numFmtId="0" fontId="6" fillId="0" borderId="0" xfId="0" applyFont="1" applyAlignment="1">
      <alignment horizontal="center"/>
    </xf>
    <xf numFmtId="0" fontId="0" fillId="3" borderId="9" xfId="0" applyFill="1" applyBorder="1"/>
    <xf numFmtId="0" fontId="0" fillId="3" borderId="7" xfId="0" applyFill="1" applyBorder="1" applyAlignment="1">
      <alignment horizontal="left"/>
    </xf>
    <xf numFmtId="0" fontId="0" fillId="3" borderId="7" xfId="0" applyFill="1" applyBorder="1"/>
    <xf numFmtId="0" fontId="0" fillId="3" borderId="10" xfId="0" applyFill="1" applyBorder="1"/>
    <xf numFmtId="0" fontId="0" fillId="3" borderId="11" xfId="0" applyFill="1" applyBorder="1"/>
    <xf numFmtId="14" fontId="0" fillId="3" borderId="0" xfId="0" applyNumberFormat="1" applyFill="1" applyAlignment="1">
      <alignment horizontal="left"/>
    </xf>
    <xf numFmtId="0" fontId="0" fillId="3" borderId="0" xfId="0" applyFill="1"/>
    <xf numFmtId="0" fontId="0" fillId="3" borderId="12" xfId="0" applyFill="1" applyBorder="1"/>
    <xf numFmtId="0" fontId="0" fillId="3" borderId="0" xfId="0" applyFill="1" applyAlignment="1">
      <alignment horizontal="left"/>
    </xf>
    <xf numFmtId="0" fontId="0" fillId="3" borderId="13" xfId="0" applyFill="1" applyBorder="1"/>
    <xf numFmtId="0" fontId="0" fillId="3" borderId="14" xfId="0" applyFill="1" applyBorder="1" applyAlignment="1">
      <alignment horizontal="left"/>
    </xf>
    <xf numFmtId="0" fontId="0" fillId="3" borderId="14" xfId="0" applyFill="1" applyBorder="1"/>
    <xf numFmtId="0" fontId="0" fillId="3" borderId="15" xfId="0" applyFill="1" applyBorder="1"/>
    <xf numFmtId="0" fontId="0" fillId="0" borderId="0" xfId="0" applyAlignment="1">
      <alignment horizontal="left"/>
    </xf>
    <xf numFmtId="0" fontId="14" fillId="0" borderId="0" xfId="0" applyFont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4" borderId="2" xfId="0" applyFill="1" applyBorder="1" applyAlignment="1">
      <alignment horizontal="center"/>
    </xf>
    <xf numFmtId="0" fontId="1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quotePrefix="1" applyFill="1"/>
    <xf numFmtId="0" fontId="0" fillId="5" borderId="2" xfId="0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quotePrefix="1" applyFill="1"/>
    <xf numFmtId="166" fontId="5" fillId="0" borderId="0" xfId="0" applyNumberFormat="1" applyFont="1" applyAlignment="1">
      <alignment horizontal="right"/>
    </xf>
    <xf numFmtId="0" fontId="0" fillId="0" borderId="16" xfId="0" applyBorder="1"/>
    <xf numFmtId="0" fontId="0" fillId="2" borderId="3" xfId="0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justify" wrapText="1"/>
    </xf>
    <xf numFmtId="0" fontId="0" fillId="2" borderId="5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justify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6" fillId="0" borderId="8" xfId="0" applyFont="1" applyBorder="1"/>
    <xf numFmtId="167" fontId="5" fillId="0" borderId="0" xfId="0" applyNumberFormat="1" applyFont="1" applyAlignment="1">
      <alignment horizontal="right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12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0" fillId="6" borderId="2" xfId="0" applyFill="1" applyBorder="1" applyAlignment="1">
      <alignment horizontal="center"/>
    </xf>
    <xf numFmtId="0" fontId="0" fillId="6" borderId="2" xfId="0" applyFill="1" applyBorder="1"/>
    <xf numFmtId="0" fontId="0" fillId="6" borderId="2" xfId="0" quotePrefix="1" applyFill="1" applyBorder="1"/>
    <xf numFmtId="0" fontId="11" fillId="6" borderId="2" xfId="0" quotePrefix="1" applyFont="1" applyFill="1" applyBorder="1" applyAlignment="1">
      <alignment horizontal="center"/>
    </xf>
    <xf numFmtId="0" fontId="11" fillId="6" borderId="2" xfId="0" quotePrefix="1" applyFont="1" applyFill="1" applyBorder="1" applyAlignment="1">
      <alignment horizontal="left"/>
    </xf>
    <xf numFmtId="0" fontId="0" fillId="6" borderId="2" xfId="0" quotePrefix="1" applyFill="1" applyBorder="1" applyAlignment="1">
      <alignment horizontal="center"/>
    </xf>
    <xf numFmtId="0" fontId="0" fillId="6" borderId="2" xfId="0" quotePrefix="1" applyFill="1" applyBorder="1" applyAlignment="1">
      <alignment horizontal="left"/>
    </xf>
    <xf numFmtId="0" fontId="1" fillId="7" borderId="0" xfId="0" applyFont="1" applyFill="1"/>
    <xf numFmtId="0" fontId="0" fillId="7" borderId="2" xfId="0" applyFill="1" applyBorder="1"/>
    <xf numFmtId="0" fontId="11" fillId="7" borderId="2" xfId="0" quotePrefix="1" applyFont="1" applyFill="1" applyBorder="1" applyAlignment="1">
      <alignment horizontal="left"/>
    </xf>
    <xf numFmtId="0" fontId="0" fillId="7" borderId="2" xfId="0" quotePrefix="1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5" fillId="8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6" fillId="9" borderId="0" xfId="0" applyFont="1" applyFill="1" applyAlignment="1">
      <alignment vertical="center"/>
    </xf>
    <xf numFmtId="0" fontId="15" fillId="9" borderId="0" xfId="0" applyFont="1" applyFill="1" applyAlignment="1">
      <alignment vertical="center"/>
    </xf>
    <xf numFmtId="0" fontId="15" fillId="9" borderId="0" xfId="0" applyFont="1" applyFill="1" applyAlignment="1">
      <alignment horizontal="left" vertical="center"/>
    </xf>
    <xf numFmtId="167" fontId="5" fillId="0" borderId="0" xfId="0" applyNumberFormat="1" applyFont="1" applyAlignment="1">
      <alignment horizontal="right"/>
    </xf>
    <xf numFmtId="0" fontId="6" fillId="0" borderId="8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2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3" fillId="0" borderId="29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64" fontId="5" fillId="0" borderId="0" xfId="0" applyNumberFormat="1" applyFont="1" applyAlignment="1">
      <alignment horizontal="left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792480</xdr:colOff>
      <xdr:row>4</xdr:row>
      <xdr:rowOff>121920</xdr:rowOff>
    </xdr:to>
    <xdr:pic>
      <xdr:nvPicPr>
        <xdr:cNvPr id="1180" name="Picture 4">
          <a:extLst>
            <a:ext uri="{FF2B5EF4-FFF2-40B4-BE49-F238E27FC236}">
              <a16:creationId xmlns:a16="http://schemas.microsoft.com/office/drawing/2014/main" xmlns="" id="{A699558D-D77B-4832-8F62-A61A3FC1D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15240</xdr:colOff>
      <xdr:row>0</xdr:row>
      <xdr:rowOff>0</xdr:rowOff>
    </xdr:from>
    <xdr:to>
      <xdr:col>11</xdr:col>
      <xdr:colOff>662940</xdr:colOff>
      <xdr:row>5</xdr:row>
      <xdr:rowOff>0</xdr:rowOff>
    </xdr:to>
    <xdr:pic>
      <xdr:nvPicPr>
        <xdr:cNvPr id="1181" name="Picture 4" descr="Kauno karatė klubas „Samurajus“">
          <a:extLst>
            <a:ext uri="{FF2B5EF4-FFF2-40B4-BE49-F238E27FC236}">
              <a16:creationId xmlns:a16="http://schemas.microsoft.com/office/drawing/2014/main" xmlns="" id="{5EFB813E-18D4-44F8-B5AC-4776D47D4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31580" y="0"/>
          <a:ext cx="6477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731520</xdr:colOff>
      <xdr:row>0</xdr:row>
      <xdr:rowOff>0</xdr:rowOff>
    </xdr:from>
    <xdr:to>
      <xdr:col>11</xdr:col>
      <xdr:colOff>1463040</xdr:colOff>
      <xdr:row>5</xdr:row>
      <xdr:rowOff>0</xdr:rowOff>
    </xdr:to>
    <xdr:pic>
      <xdr:nvPicPr>
        <xdr:cNvPr id="1182" name="Picture 8" descr="LSKF emblema (juoda)">
          <a:extLst>
            <a:ext uri="{FF2B5EF4-FFF2-40B4-BE49-F238E27FC236}">
              <a16:creationId xmlns:a16="http://schemas.microsoft.com/office/drawing/2014/main" xmlns="" id="{5E5D3C7D-DED2-45A3-A1C4-031CC4D6E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47860" y="0"/>
          <a:ext cx="73152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1</xdr:col>
      <xdr:colOff>800100</xdr:colOff>
      <xdr:row>4</xdr:row>
      <xdr:rowOff>38100</xdr:rowOff>
    </xdr:to>
    <xdr:pic>
      <xdr:nvPicPr>
        <xdr:cNvPr id="2221" name="Picture 4">
          <a:extLst>
            <a:ext uri="{FF2B5EF4-FFF2-40B4-BE49-F238E27FC236}">
              <a16:creationId xmlns:a16="http://schemas.microsoft.com/office/drawing/2014/main" xmlns="" id="{50C3237D-646B-4AAC-AC6D-7E760395E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2860"/>
          <a:ext cx="11049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365760</xdr:colOff>
      <xdr:row>0</xdr:row>
      <xdr:rowOff>7620</xdr:rowOff>
    </xdr:from>
    <xdr:to>
      <xdr:col>17</xdr:col>
      <xdr:colOff>1005840</xdr:colOff>
      <xdr:row>4</xdr:row>
      <xdr:rowOff>38100</xdr:rowOff>
    </xdr:to>
    <xdr:pic>
      <xdr:nvPicPr>
        <xdr:cNvPr id="2222" name="Picture 5" descr="Kauno karatė klubas „Samurajus“">
          <a:extLst>
            <a:ext uri="{FF2B5EF4-FFF2-40B4-BE49-F238E27FC236}">
              <a16:creationId xmlns:a16="http://schemas.microsoft.com/office/drawing/2014/main" xmlns="" id="{4CB89213-5A53-4C1E-9B29-14A433C88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44940" y="7620"/>
          <a:ext cx="64008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1089660</xdr:colOff>
      <xdr:row>0</xdr:row>
      <xdr:rowOff>22860</xdr:rowOff>
    </xdr:from>
    <xdr:to>
      <xdr:col>18</xdr:col>
      <xdr:colOff>205740</xdr:colOff>
      <xdr:row>4</xdr:row>
      <xdr:rowOff>38100</xdr:rowOff>
    </xdr:to>
    <xdr:pic>
      <xdr:nvPicPr>
        <xdr:cNvPr id="2223" name="Picture 6" descr="LSKF emblema (juoda)">
          <a:extLst>
            <a:ext uri="{FF2B5EF4-FFF2-40B4-BE49-F238E27FC236}">
              <a16:creationId xmlns:a16="http://schemas.microsoft.com/office/drawing/2014/main" xmlns="" id="{ABB3D103-4856-4D71-82C0-3080A36C8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768840" y="22860"/>
          <a:ext cx="73152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819150</xdr:colOff>
      <xdr:row>4</xdr:row>
      <xdr:rowOff>38100</xdr:rowOff>
    </xdr:to>
    <xdr:pic>
      <xdr:nvPicPr>
        <xdr:cNvPr id="3253" name="Picture 4">
          <a:extLst>
            <a:ext uri="{FF2B5EF4-FFF2-40B4-BE49-F238E27FC236}">
              <a16:creationId xmlns:a16="http://schemas.microsoft.com/office/drawing/2014/main" xmlns="" id="{5D0B61F0-32E2-47C3-9803-969686014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" y="0"/>
          <a:ext cx="110490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358140</xdr:colOff>
      <xdr:row>0</xdr:row>
      <xdr:rowOff>7620</xdr:rowOff>
    </xdr:from>
    <xdr:to>
      <xdr:col>17</xdr:col>
      <xdr:colOff>1009650</xdr:colOff>
      <xdr:row>4</xdr:row>
      <xdr:rowOff>19050</xdr:rowOff>
    </xdr:to>
    <xdr:pic>
      <xdr:nvPicPr>
        <xdr:cNvPr id="3254" name="Picture 5" descr="Kauno karatė klubas „Samurajus“">
          <a:extLst>
            <a:ext uri="{FF2B5EF4-FFF2-40B4-BE49-F238E27FC236}">
              <a16:creationId xmlns:a16="http://schemas.microsoft.com/office/drawing/2014/main" xmlns="" id="{BEA66073-9B17-45AD-A744-825202D9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06840" y="7620"/>
          <a:ext cx="6477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1089660</xdr:colOff>
      <xdr:row>0</xdr:row>
      <xdr:rowOff>0</xdr:rowOff>
    </xdr:from>
    <xdr:to>
      <xdr:col>18</xdr:col>
      <xdr:colOff>209550</xdr:colOff>
      <xdr:row>4</xdr:row>
      <xdr:rowOff>38100</xdr:rowOff>
    </xdr:to>
    <xdr:pic>
      <xdr:nvPicPr>
        <xdr:cNvPr id="3255" name="Picture 6" descr="LSKF emblema (juoda)">
          <a:extLst>
            <a:ext uri="{FF2B5EF4-FFF2-40B4-BE49-F238E27FC236}">
              <a16:creationId xmlns:a16="http://schemas.microsoft.com/office/drawing/2014/main" xmlns="" id="{1AA73F94-BE36-4792-9C9B-C9C689873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738360" y="0"/>
          <a:ext cx="7315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Q29"/>
  <sheetViews>
    <sheetView tabSelected="1" zoomScale="115" zoomScaleNormal="115" workbookViewId="0">
      <pane ySplit="10" topLeftCell="A11" activePane="bottomLeft" state="frozen"/>
      <selection pane="bottomLeft" activeCell="D3" sqref="D3:K3"/>
    </sheetView>
  </sheetViews>
  <sheetFormatPr defaultRowHeight="15"/>
  <cols>
    <col min="1" max="1" width="4.5703125" customWidth="1"/>
    <col min="2" max="2" width="30" customWidth="1"/>
    <col min="3" max="3" width="23.85546875" hidden="1" customWidth="1"/>
    <col min="4" max="4" width="10" customWidth="1"/>
    <col min="5" max="5" width="14.28515625" customWidth="1"/>
    <col min="6" max="6" width="11.140625" customWidth="1"/>
    <col min="7" max="7" width="4.5703125" customWidth="1"/>
    <col min="8" max="8" width="30" customWidth="1"/>
    <col min="9" max="9" width="18.85546875" hidden="1" customWidth="1"/>
    <col min="10" max="10" width="10" customWidth="1"/>
    <col min="11" max="11" width="14" customWidth="1"/>
    <col min="12" max="12" width="21.28515625" customWidth="1"/>
    <col min="13" max="13" width="11.7109375" hidden="1" customWidth="1"/>
    <col min="14" max="14" width="12.42578125" hidden="1" customWidth="1"/>
    <col min="15" max="15" width="9.140625" hidden="1" customWidth="1"/>
    <col min="16" max="16" width="11.42578125" hidden="1" customWidth="1"/>
    <col min="17" max="17" width="9.140625" hidden="1" customWidth="1"/>
  </cols>
  <sheetData>
    <row r="1" spans="1:17" ht="23.25">
      <c r="A1" s="114" t="str">
        <f>Vaikinu_Duomenys!B3</f>
        <v>XVIII International Shotokan/WKF karate tournament "Tiger way"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7" ht="9" customHeight="1"/>
    <row r="3" spans="1:17" ht="19.5" customHeight="1">
      <c r="D3" s="115"/>
      <c r="E3" s="115"/>
      <c r="F3" s="115"/>
      <c r="G3" s="115"/>
      <c r="H3" s="115"/>
      <c r="I3" s="115"/>
      <c r="J3" s="115"/>
      <c r="K3" s="115"/>
    </row>
    <row r="4" spans="1:17" ht="9.75" customHeight="1">
      <c r="B4" s="28"/>
      <c r="C4" s="28"/>
      <c r="D4" s="116" t="s">
        <v>115</v>
      </c>
      <c r="E4" s="116"/>
      <c r="F4" s="116"/>
      <c r="G4" s="116"/>
      <c r="H4" s="116"/>
      <c r="I4" s="116"/>
      <c r="J4" s="116"/>
      <c r="K4" s="116"/>
      <c r="L4" s="28"/>
      <c r="M4" s="86"/>
      <c r="N4" s="86"/>
      <c r="O4" s="86"/>
      <c r="P4" s="86"/>
      <c r="Q4" s="86"/>
    </row>
    <row r="5" spans="1:17" ht="9.75" customHeight="1">
      <c r="B5" s="28"/>
      <c r="C5" s="28"/>
      <c r="D5" s="43"/>
      <c r="E5" s="43"/>
      <c r="F5" s="43"/>
      <c r="G5" s="43"/>
      <c r="H5" s="43"/>
      <c r="I5" s="43"/>
      <c r="J5" s="43"/>
      <c r="K5" s="43"/>
      <c r="L5" s="28"/>
    </row>
    <row r="6" spans="1:17" ht="19.5" customHeight="1">
      <c r="B6" s="28"/>
      <c r="C6" s="28"/>
      <c r="D6" s="43"/>
      <c r="E6" s="43"/>
      <c r="F6" s="43"/>
      <c r="G6" s="43"/>
      <c r="H6" s="111">
        <f>Vaikinu_Duomenys!B4</f>
        <v>44877</v>
      </c>
      <c r="I6" s="111"/>
      <c r="J6" s="111"/>
      <c r="K6" s="42" t="str">
        <f>Vaikinu_Duomenys!B5</f>
        <v>Kaunas, Lithuania</v>
      </c>
    </row>
    <row r="7" spans="1:17" ht="19.5" customHeight="1">
      <c r="B7" s="28"/>
      <c r="C7" s="28"/>
      <c r="D7" s="43"/>
      <c r="E7" s="43"/>
      <c r="F7" s="43"/>
      <c r="G7" s="43"/>
      <c r="H7" s="71"/>
      <c r="I7" s="71"/>
      <c r="J7" s="71"/>
      <c r="K7" s="42"/>
    </row>
    <row r="8" spans="1:17" ht="18.75">
      <c r="A8" s="113" t="s">
        <v>131</v>
      </c>
      <c r="B8" s="113"/>
      <c r="C8" s="113"/>
      <c r="D8" s="113"/>
      <c r="E8" s="113"/>
      <c r="G8" s="113" t="s">
        <v>132</v>
      </c>
      <c r="H8" s="113"/>
      <c r="I8" s="113"/>
      <c r="J8" s="113"/>
      <c r="K8" s="113"/>
    </row>
    <row r="9" spans="1:17" ht="3.75" customHeight="1" thickBot="1">
      <c r="A9" s="6"/>
      <c r="B9" s="6"/>
      <c r="C9" s="6"/>
      <c r="D9" s="6"/>
    </row>
    <row r="10" spans="1:17" ht="18.75" customHeight="1" thickBot="1">
      <c r="A10" s="79" t="s">
        <v>0</v>
      </c>
      <c r="B10" s="80" t="s">
        <v>117</v>
      </c>
      <c r="C10" s="80" t="s">
        <v>16</v>
      </c>
      <c r="D10" s="80" t="s">
        <v>104</v>
      </c>
      <c r="E10" s="81" t="s">
        <v>133</v>
      </c>
      <c r="G10" s="79" t="s">
        <v>0</v>
      </c>
      <c r="H10" s="80" t="s">
        <v>117</v>
      </c>
      <c r="I10" s="80" t="s">
        <v>16</v>
      </c>
      <c r="J10" s="80" t="s">
        <v>104</v>
      </c>
      <c r="K10" s="81" t="s">
        <v>133</v>
      </c>
    </row>
    <row r="11" spans="1:17" ht="20.25" customHeight="1">
      <c r="A11" s="89">
        <v>1</v>
      </c>
      <c r="B11" s="3"/>
      <c r="C11" s="2">
        <f t="shared" ref="C11:C25" si="0">$D$3</f>
        <v>0</v>
      </c>
      <c r="D11" s="34"/>
      <c r="E11" s="78"/>
      <c r="G11" s="89">
        <v>1</v>
      </c>
      <c r="H11" s="2"/>
      <c r="I11" s="2">
        <f t="shared" ref="I11:I25" si="1">$D$3</f>
        <v>0</v>
      </c>
      <c r="J11" s="34"/>
      <c r="K11" s="78"/>
    </row>
    <row r="12" spans="1:17" ht="20.25" customHeight="1">
      <c r="A12" s="88">
        <v>2</v>
      </c>
      <c r="B12" s="3"/>
      <c r="C12" s="3">
        <f t="shared" si="0"/>
        <v>0</v>
      </c>
      <c r="D12" s="37"/>
      <c r="E12" s="73"/>
      <c r="G12" s="88">
        <v>2</v>
      </c>
      <c r="H12" s="3"/>
      <c r="I12" s="3">
        <f t="shared" si="1"/>
        <v>0</v>
      </c>
      <c r="J12" s="37"/>
      <c r="K12" s="73"/>
    </row>
    <row r="13" spans="1:17" ht="20.25" customHeight="1">
      <c r="A13" s="88">
        <v>3</v>
      </c>
      <c r="B13" s="3"/>
      <c r="C13" s="3">
        <f t="shared" si="0"/>
        <v>0</v>
      </c>
      <c r="D13" s="37"/>
      <c r="E13" s="73"/>
      <c r="G13" s="88">
        <v>3</v>
      </c>
      <c r="H13" s="3"/>
      <c r="I13" s="3">
        <f t="shared" si="1"/>
        <v>0</v>
      </c>
      <c r="J13" s="37"/>
      <c r="K13" s="73"/>
    </row>
    <row r="14" spans="1:17" ht="20.25" customHeight="1">
      <c r="A14" s="88">
        <v>4</v>
      </c>
      <c r="B14" s="3"/>
      <c r="C14" s="3">
        <f t="shared" si="0"/>
        <v>0</v>
      </c>
      <c r="D14" s="37"/>
      <c r="E14" s="73"/>
      <c r="G14" s="88">
        <v>4</v>
      </c>
      <c r="H14" s="3"/>
      <c r="I14" s="3">
        <f t="shared" si="1"/>
        <v>0</v>
      </c>
      <c r="J14" s="37"/>
      <c r="K14" s="73"/>
    </row>
    <row r="15" spans="1:17" ht="20.25" customHeight="1">
      <c r="A15" s="88">
        <v>5</v>
      </c>
      <c r="B15" s="3"/>
      <c r="C15" s="3">
        <f t="shared" si="0"/>
        <v>0</v>
      </c>
      <c r="D15" s="37"/>
      <c r="E15" s="73"/>
      <c r="G15" s="88">
        <v>5</v>
      </c>
      <c r="H15" s="3"/>
      <c r="I15" s="3">
        <f t="shared" si="1"/>
        <v>0</v>
      </c>
      <c r="J15" s="37"/>
      <c r="K15" s="73"/>
    </row>
    <row r="16" spans="1:17" ht="20.25" customHeight="1">
      <c r="A16" s="88">
        <v>6</v>
      </c>
      <c r="B16" s="3"/>
      <c r="C16" s="3">
        <f t="shared" si="0"/>
        <v>0</v>
      </c>
      <c r="D16" s="37"/>
      <c r="E16" s="73"/>
      <c r="G16" s="88">
        <v>6</v>
      </c>
      <c r="H16" s="3"/>
      <c r="I16" s="3">
        <f t="shared" si="1"/>
        <v>0</v>
      </c>
      <c r="J16" s="37"/>
      <c r="K16" s="73"/>
    </row>
    <row r="17" spans="1:17" ht="20.25" customHeight="1">
      <c r="A17" s="88">
        <v>7</v>
      </c>
      <c r="B17" s="3"/>
      <c r="C17" s="3">
        <f t="shared" si="0"/>
        <v>0</v>
      </c>
      <c r="D17" s="37"/>
      <c r="E17" s="73"/>
      <c r="G17" s="88">
        <v>7</v>
      </c>
      <c r="H17" s="3"/>
      <c r="I17" s="3">
        <f t="shared" si="1"/>
        <v>0</v>
      </c>
      <c r="J17" s="37"/>
      <c r="K17" s="73"/>
    </row>
    <row r="18" spans="1:17" ht="20.25" customHeight="1">
      <c r="A18" s="88">
        <v>8</v>
      </c>
      <c r="B18" s="4"/>
      <c r="C18" s="3">
        <f t="shared" si="0"/>
        <v>0</v>
      </c>
      <c r="D18" s="37"/>
      <c r="E18" s="73"/>
      <c r="G18" s="88">
        <v>8</v>
      </c>
      <c r="H18" s="4"/>
      <c r="I18" s="3">
        <f t="shared" si="1"/>
        <v>0</v>
      </c>
      <c r="J18" s="37"/>
      <c r="K18" s="73"/>
    </row>
    <row r="19" spans="1:17" ht="20.25" customHeight="1">
      <c r="A19" s="88">
        <v>9</v>
      </c>
      <c r="B19" s="4"/>
      <c r="C19" s="3">
        <f t="shared" si="0"/>
        <v>0</v>
      </c>
      <c r="D19" s="37"/>
      <c r="E19" s="73"/>
      <c r="G19" s="88">
        <v>9</v>
      </c>
      <c r="H19" s="4"/>
      <c r="I19" s="3">
        <f t="shared" si="1"/>
        <v>0</v>
      </c>
      <c r="J19" s="37"/>
      <c r="K19" s="73"/>
    </row>
    <row r="20" spans="1:17" ht="20.25" customHeight="1">
      <c r="A20" s="88">
        <v>10</v>
      </c>
      <c r="B20" s="4"/>
      <c r="C20" s="3">
        <f t="shared" si="0"/>
        <v>0</v>
      </c>
      <c r="D20" s="37"/>
      <c r="E20" s="73"/>
      <c r="G20" s="88">
        <v>10</v>
      </c>
      <c r="H20" s="4"/>
      <c r="I20" s="3">
        <f t="shared" si="1"/>
        <v>0</v>
      </c>
      <c r="J20" s="37"/>
      <c r="K20" s="73"/>
    </row>
    <row r="21" spans="1:17" ht="20.25" customHeight="1">
      <c r="A21" s="88">
        <v>11</v>
      </c>
      <c r="B21" s="4"/>
      <c r="C21" s="3">
        <f t="shared" si="0"/>
        <v>0</v>
      </c>
      <c r="D21" s="37"/>
      <c r="E21" s="73"/>
      <c r="G21" s="88">
        <v>11</v>
      </c>
      <c r="H21" s="4"/>
      <c r="I21" s="3">
        <f t="shared" si="1"/>
        <v>0</v>
      </c>
      <c r="J21" s="37"/>
      <c r="K21" s="73"/>
    </row>
    <row r="22" spans="1:17" ht="20.25" customHeight="1">
      <c r="A22" s="88">
        <v>12</v>
      </c>
      <c r="B22" s="4"/>
      <c r="C22" s="3">
        <f t="shared" si="0"/>
        <v>0</v>
      </c>
      <c r="D22" s="37"/>
      <c r="E22" s="73"/>
      <c r="G22" s="88">
        <v>12</v>
      </c>
      <c r="H22" s="4"/>
      <c r="I22" s="3">
        <f t="shared" si="1"/>
        <v>0</v>
      </c>
      <c r="J22" s="37"/>
      <c r="K22" s="73"/>
    </row>
    <row r="23" spans="1:17" ht="20.25" customHeight="1">
      <c r="A23" s="88">
        <v>13</v>
      </c>
      <c r="B23" s="4"/>
      <c r="C23" s="3">
        <f t="shared" si="0"/>
        <v>0</v>
      </c>
      <c r="D23" s="37"/>
      <c r="E23" s="73"/>
      <c r="G23" s="88">
        <v>13</v>
      </c>
      <c r="H23" s="4"/>
      <c r="I23" s="3">
        <f t="shared" si="1"/>
        <v>0</v>
      </c>
      <c r="J23" s="37"/>
      <c r="K23" s="73"/>
    </row>
    <row r="24" spans="1:17" ht="20.25" customHeight="1">
      <c r="A24" s="88">
        <v>14</v>
      </c>
      <c r="B24" s="4"/>
      <c r="C24" s="3">
        <f t="shared" si="0"/>
        <v>0</v>
      </c>
      <c r="D24" s="37"/>
      <c r="E24" s="73"/>
      <c r="G24" s="88">
        <v>14</v>
      </c>
      <c r="H24" s="4"/>
      <c r="I24" s="3">
        <f t="shared" si="1"/>
        <v>0</v>
      </c>
      <c r="J24" s="37"/>
      <c r="K24" s="73"/>
    </row>
    <row r="25" spans="1:17" ht="20.25" customHeight="1" thickBot="1">
      <c r="A25" s="90">
        <v>15</v>
      </c>
      <c r="B25" s="74"/>
      <c r="C25" s="75">
        <f t="shared" si="0"/>
        <v>0</v>
      </c>
      <c r="D25" s="76"/>
      <c r="E25" s="77"/>
      <c r="G25" s="90">
        <v>15</v>
      </c>
      <c r="H25" s="74"/>
      <c r="I25" s="75">
        <f t="shared" si="1"/>
        <v>0</v>
      </c>
      <c r="J25" s="76"/>
      <c r="K25" s="77"/>
    </row>
    <row r="26" spans="1:17" ht="16.5" customHeight="1">
      <c r="A26" s="29" t="s">
        <v>245</v>
      </c>
      <c r="O26" s="13" t="e">
        <f>SUM(#REF!)</f>
        <v>#REF!</v>
      </c>
      <c r="Q26" s="13" t="e">
        <f>SUM(#REF!)</f>
        <v>#REF!</v>
      </c>
    </row>
    <row r="27" spans="1:17" ht="10.5" customHeight="1"/>
    <row r="28" spans="1:17" ht="16.5" customHeight="1">
      <c r="B28" s="85" t="s">
        <v>126</v>
      </c>
      <c r="C28" s="1"/>
      <c r="D28" s="117"/>
      <c r="E28" s="117"/>
      <c r="F28" s="117"/>
      <c r="G28" s="117"/>
      <c r="K28" s="7"/>
      <c r="L28" s="82"/>
    </row>
    <row r="29" spans="1:17">
      <c r="D29" s="112" t="s">
        <v>125</v>
      </c>
      <c r="E29" s="112"/>
      <c r="F29" s="112"/>
      <c r="G29" s="32" t="s">
        <v>2</v>
      </c>
      <c r="L29" s="39"/>
      <c r="M29" s="31"/>
    </row>
  </sheetData>
  <mergeCells count="8">
    <mergeCell ref="H6:J6"/>
    <mergeCell ref="D29:F29"/>
    <mergeCell ref="A8:E8"/>
    <mergeCell ref="G8:K8"/>
    <mergeCell ref="A1:L1"/>
    <mergeCell ref="D3:K3"/>
    <mergeCell ref="D4:K4"/>
    <mergeCell ref="D28:G28"/>
  </mergeCells>
  <dataValidations count="2">
    <dataValidation type="list" allowBlank="1" showInputMessage="1" sqref="J11:J25 D11:D25">
      <formula1>KIU_DAN</formula1>
    </dataValidation>
    <dataValidation type="list" showInputMessage="1" showErrorMessage="1" sqref="K11:K25 E11:E25">
      <formula1>Kategorija</formula1>
    </dataValidation>
  </dataValidations>
  <pageMargins left="0.19685039370078741" right="0.19685039370078741" top="0.59055118110236227" bottom="0.59055118110236227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X34"/>
  <sheetViews>
    <sheetView view="pageBreakPreview" zoomScale="115" zoomScaleNormal="100" zoomScaleSheetLayoutView="115" workbookViewId="0">
      <pane ySplit="9" topLeftCell="A10" activePane="bottomLeft" state="frozen"/>
      <selection pane="bottomLeft" activeCell="B10" sqref="B10"/>
    </sheetView>
  </sheetViews>
  <sheetFormatPr defaultRowHeight="15"/>
  <cols>
    <col min="1" max="1" width="4.42578125" customWidth="1"/>
    <col min="2" max="2" width="22.7109375" customWidth="1"/>
    <col min="3" max="3" width="23.85546875" hidden="1" customWidth="1"/>
    <col min="4" max="4" width="6.28515625" customWidth="1"/>
    <col min="5" max="5" width="8.5703125" customWidth="1"/>
    <col min="6" max="6" width="6.28515625" customWidth="1"/>
    <col min="7" max="7" width="15.28515625" customWidth="1"/>
    <col min="8" max="8" width="6.85546875" customWidth="1"/>
    <col min="9" max="9" width="8.85546875" customWidth="1"/>
    <col min="10" max="10" width="11.28515625" hidden="1" customWidth="1"/>
    <col min="11" max="11" width="15.28515625" hidden="1" customWidth="1"/>
    <col min="12" max="12" width="11.140625" hidden="1" customWidth="1"/>
    <col min="13" max="13" width="16.42578125" hidden="1" customWidth="1"/>
    <col min="14" max="14" width="19.28515625" hidden="1" customWidth="1"/>
    <col min="15" max="15" width="18.85546875" hidden="1" customWidth="1"/>
    <col min="16" max="18" width="23.5703125" customWidth="1"/>
    <col min="19" max="19" width="11.85546875" customWidth="1"/>
    <col min="20" max="20" width="11.7109375" hidden="1" customWidth="1"/>
    <col min="21" max="21" width="12.42578125" hidden="1" customWidth="1"/>
    <col min="22" max="22" width="9.140625" hidden="1" customWidth="1"/>
    <col min="23" max="23" width="11.42578125" hidden="1" customWidth="1"/>
    <col min="24" max="24" width="9.140625" hidden="1" customWidth="1"/>
  </cols>
  <sheetData>
    <row r="1" spans="1:24" ht="23.25">
      <c r="A1" s="114" t="str">
        <f>Vaikinu_Duomenys!B3</f>
        <v>XVIII International Shotokan/WKF karate tournament "Tiger way"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24" ht="9" customHeight="1"/>
    <row r="3" spans="1:24" ht="17.25" customHeight="1">
      <c r="A3" s="113" t="s">
        <v>130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</row>
    <row r="4" spans="1:24" ht="19.5" customHeight="1">
      <c r="D4" s="115" t="str">
        <f>IF(REFEREE!$D$3="","",REFEREE!$D$3)</f>
        <v/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24" ht="9.75" customHeight="1">
      <c r="B5" s="28"/>
      <c r="C5" s="28"/>
      <c r="D5" s="116" t="s">
        <v>115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28"/>
      <c r="S5" s="28"/>
    </row>
    <row r="6" spans="1:24" ht="18.75">
      <c r="A6" s="119"/>
      <c r="B6" s="119"/>
      <c r="C6" s="6"/>
      <c r="D6" s="6"/>
      <c r="E6" s="6"/>
      <c r="Q6" s="87">
        <f>Vaikinu_Duomenys!B4</f>
        <v>44877</v>
      </c>
      <c r="R6" s="124" t="str">
        <f>Vaikinu_Duomenys!B5</f>
        <v>Kaunas, Lithuania</v>
      </c>
      <c r="S6" s="124"/>
    </row>
    <row r="7" spans="1:24" ht="3.75" customHeight="1" thickBot="1">
      <c r="A7" s="6"/>
      <c r="B7" s="6"/>
      <c r="C7" s="6"/>
      <c r="D7" s="6"/>
      <c r="E7" s="6"/>
    </row>
    <row r="8" spans="1:24" ht="18.75" customHeight="1">
      <c r="A8" s="120" t="s">
        <v>116</v>
      </c>
      <c r="B8" s="122" t="s">
        <v>117</v>
      </c>
      <c r="C8" s="122" t="s">
        <v>16</v>
      </c>
      <c r="D8" s="122" t="s">
        <v>118</v>
      </c>
      <c r="E8" s="122"/>
      <c r="F8" s="122"/>
      <c r="G8" s="122" t="s">
        <v>122</v>
      </c>
      <c r="H8" s="125" t="s">
        <v>1</v>
      </c>
      <c r="I8" s="125" t="s">
        <v>162</v>
      </c>
      <c r="J8" s="127" t="s">
        <v>51</v>
      </c>
      <c r="K8" s="127"/>
      <c r="L8" s="127"/>
      <c r="M8" s="127"/>
      <c r="N8" s="127"/>
      <c r="O8" s="127"/>
      <c r="P8" s="122" t="s">
        <v>123</v>
      </c>
      <c r="Q8" s="122"/>
      <c r="R8" s="122"/>
      <c r="S8" s="130" t="s">
        <v>124</v>
      </c>
      <c r="T8" s="24"/>
      <c r="U8" s="132" t="s">
        <v>46</v>
      </c>
      <c r="V8" s="132"/>
      <c r="W8" s="128" t="s">
        <v>50</v>
      </c>
      <c r="X8" s="128"/>
    </row>
    <row r="9" spans="1:24" ht="18.75" customHeight="1" thickBot="1">
      <c r="A9" s="121"/>
      <c r="B9" s="123"/>
      <c r="C9" s="123"/>
      <c r="D9" s="18" t="s">
        <v>119</v>
      </c>
      <c r="E9" s="18" t="s">
        <v>120</v>
      </c>
      <c r="F9" s="19" t="s">
        <v>121</v>
      </c>
      <c r="G9" s="123"/>
      <c r="H9" s="126"/>
      <c r="I9" s="126"/>
      <c r="J9" s="20" t="s">
        <v>7</v>
      </c>
      <c r="K9" s="26" t="s">
        <v>9</v>
      </c>
      <c r="L9" s="20" t="s">
        <v>34</v>
      </c>
      <c r="M9" s="20" t="s">
        <v>45</v>
      </c>
      <c r="N9" s="20" t="s">
        <v>243</v>
      </c>
      <c r="O9" s="20" t="s">
        <v>165</v>
      </c>
      <c r="P9" s="33" t="s">
        <v>8</v>
      </c>
      <c r="Q9" s="33" t="s">
        <v>163</v>
      </c>
      <c r="R9" s="33" t="s">
        <v>164</v>
      </c>
      <c r="S9" s="131"/>
      <c r="T9" s="25" t="s">
        <v>48</v>
      </c>
      <c r="U9" s="21" t="s">
        <v>47</v>
      </c>
      <c r="V9" s="23" t="s">
        <v>49</v>
      </c>
      <c r="W9" s="22" t="s">
        <v>47</v>
      </c>
      <c r="X9" s="23" t="s">
        <v>49</v>
      </c>
    </row>
    <row r="10" spans="1:24" ht="20.25" customHeight="1">
      <c r="A10" s="89">
        <v>1</v>
      </c>
      <c r="B10" s="2"/>
      <c r="C10" s="2" t="str">
        <f>$D$4</f>
        <v/>
      </c>
      <c r="D10" s="2"/>
      <c r="E10" s="2"/>
      <c r="F10" s="2"/>
      <c r="G10" s="83"/>
      <c r="H10" s="34"/>
      <c r="I10" s="3"/>
      <c r="J10" s="35" t="e">
        <f>DATEDIF(DATE(D10,E10,F10),$Q$6,"Y")</f>
        <v>#NUM!</v>
      </c>
      <c r="K10" s="38" t="e">
        <f>VLOOKUP(J10,Merginu_Duomenys!$B$7:$D$39,2)</f>
        <v>#NUM!</v>
      </c>
      <c r="L10" s="38" t="e">
        <f>VLOOKUP(J10,Merginu_Duomenys!$B$7:$D$39,3)</f>
        <v>#NUM!</v>
      </c>
      <c r="M10" s="38" t="e">
        <f>"MKATA"&amp;L10</f>
        <v>#NUM!</v>
      </c>
      <c r="N10" s="38" t="e">
        <f t="shared" ref="N10:N29" si="0">"MIPPON"&amp;L10</f>
        <v>#NUM!</v>
      </c>
      <c r="O10" s="38" t="e">
        <f t="shared" ref="O10:O29" si="1">"MWKF"&amp;L10</f>
        <v>#NUM!</v>
      </c>
      <c r="P10" s="36"/>
      <c r="Q10" s="36"/>
      <c r="R10" s="36"/>
      <c r="S10" s="17"/>
      <c r="T10">
        <f t="shared" ref="T10:T26" si="2">IF(COUNTA(R10:R10)=0,0,IF(COUNTA(R10:R10)=1,15,25))</f>
        <v>0</v>
      </c>
      <c r="U10">
        <f t="shared" ref="U10:U26" si="3">IF(COUNTA(P10:Q10)=0,0,IF(COUNTA(P10:Q10)=1,25,40))</f>
        <v>0</v>
      </c>
      <c r="V10" s="13">
        <f>U10+T10</f>
        <v>0</v>
      </c>
      <c r="W10">
        <f t="shared" ref="W10:W26" si="4">IF(COUNTA(P10:Q10)=0,0,IF(COUNTA(P10:Q10)=1,30,50))</f>
        <v>0</v>
      </c>
      <c r="X10" s="13">
        <f>T10+W10</f>
        <v>0</v>
      </c>
    </row>
    <row r="11" spans="1:24" ht="20.25" customHeight="1">
      <c r="A11" s="88">
        <v>2</v>
      </c>
      <c r="B11" s="3"/>
      <c r="C11" s="2" t="str">
        <f t="shared" ref="C11:C29" si="5">$D$4</f>
        <v/>
      </c>
      <c r="D11" s="3"/>
      <c r="E11" s="3"/>
      <c r="F11" s="3"/>
      <c r="G11" s="83"/>
      <c r="H11" s="37"/>
      <c r="I11" s="3"/>
      <c r="J11" s="35" t="e">
        <f t="shared" ref="J11:J29" si="6">DATEDIF(DATE(D11,E11,F11),$Q$6,"Y")</f>
        <v>#NUM!</v>
      </c>
      <c r="K11" s="38" t="e">
        <f>VLOOKUP(J11,Merginu_Duomenys!$B$7:$D$39,2)</f>
        <v>#NUM!</v>
      </c>
      <c r="L11" s="38" t="e">
        <f>VLOOKUP(J11,Merginu_Duomenys!$B$7:$D$39,3)</f>
        <v>#NUM!</v>
      </c>
      <c r="M11" s="38" t="e">
        <f t="shared" ref="M11:M28" si="7">"MKATA"&amp;L11</f>
        <v>#NUM!</v>
      </c>
      <c r="N11" s="38" t="e">
        <f t="shared" si="0"/>
        <v>#NUM!</v>
      </c>
      <c r="O11" s="38" t="e">
        <f t="shared" si="1"/>
        <v>#NUM!</v>
      </c>
      <c r="P11" s="36"/>
      <c r="Q11" s="36"/>
      <c r="R11" s="36"/>
      <c r="S11" s="16"/>
      <c r="T11">
        <f t="shared" si="2"/>
        <v>0</v>
      </c>
      <c r="U11">
        <f t="shared" si="3"/>
        <v>0</v>
      </c>
      <c r="V11" s="13">
        <f t="shared" ref="V11:V26" si="8">U11+T11</f>
        <v>0</v>
      </c>
      <c r="W11">
        <f t="shared" si="4"/>
        <v>0</v>
      </c>
      <c r="X11" s="13">
        <f t="shared" ref="X11:X26" si="9">T11+W11</f>
        <v>0</v>
      </c>
    </row>
    <row r="12" spans="1:24" ht="20.25" customHeight="1">
      <c r="A12" s="88">
        <v>3</v>
      </c>
      <c r="B12" s="3"/>
      <c r="C12" s="2" t="str">
        <f t="shared" si="5"/>
        <v/>
      </c>
      <c r="D12" s="2"/>
      <c r="E12" s="3"/>
      <c r="F12" s="3"/>
      <c r="G12" s="83"/>
      <c r="H12" s="37"/>
      <c r="I12" s="3"/>
      <c r="J12" s="35" t="e">
        <f t="shared" si="6"/>
        <v>#NUM!</v>
      </c>
      <c r="K12" s="38" t="e">
        <f>VLOOKUP(J12,Merginu_Duomenys!$B$7:$D$39,2)</f>
        <v>#NUM!</v>
      </c>
      <c r="L12" s="38" t="e">
        <f>VLOOKUP(J12,Merginu_Duomenys!$B$7:$D$39,3)</f>
        <v>#NUM!</v>
      </c>
      <c r="M12" s="38" t="e">
        <f t="shared" si="7"/>
        <v>#NUM!</v>
      </c>
      <c r="N12" s="38" t="e">
        <f t="shared" si="0"/>
        <v>#NUM!</v>
      </c>
      <c r="O12" s="38" t="e">
        <f t="shared" si="1"/>
        <v>#NUM!</v>
      </c>
      <c r="P12" s="36"/>
      <c r="Q12" s="36"/>
      <c r="R12" s="36"/>
      <c r="S12" s="16"/>
      <c r="T12">
        <f t="shared" si="2"/>
        <v>0</v>
      </c>
      <c r="U12">
        <f t="shared" si="3"/>
        <v>0</v>
      </c>
      <c r="V12" s="13">
        <f t="shared" si="8"/>
        <v>0</v>
      </c>
      <c r="W12">
        <f t="shared" si="4"/>
        <v>0</v>
      </c>
      <c r="X12" s="13">
        <f t="shared" si="9"/>
        <v>0</v>
      </c>
    </row>
    <row r="13" spans="1:24" ht="20.25" customHeight="1">
      <c r="A13" s="88">
        <v>4</v>
      </c>
      <c r="B13" s="3"/>
      <c r="C13" s="2" t="str">
        <f t="shared" si="5"/>
        <v/>
      </c>
      <c r="D13" s="3"/>
      <c r="E13" s="3"/>
      <c r="F13" s="3"/>
      <c r="G13" s="83"/>
      <c r="H13" s="37"/>
      <c r="I13" s="3"/>
      <c r="J13" s="35" t="e">
        <f t="shared" si="6"/>
        <v>#NUM!</v>
      </c>
      <c r="K13" s="38" t="e">
        <f>VLOOKUP(J13,Merginu_Duomenys!$B$7:$D$39,2)</f>
        <v>#NUM!</v>
      </c>
      <c r="L13" s="38" t="e">
        <f>VLOOKUP(J13,Merginu_Duomenys!$B$7:$D$39,3)</f>
        <v>#NUM!</v>
      </c>
      <c r="M13" s="38" t="e">
        <f t="shared" si="7"/>
        <v>#NUM!</v>
      </c>
      <c r="N13" s="38" t="e">
        <f t="shared" si="0"/>
        <v>#NUM!</v>
      </c>
      <c r="O13" s="38" t="e">
        <f t="shared" si="1"/>
        <v>#NUM!</v>
      </c>
      <c r="P13" s="36"/>
      <c r="Q13" s="36"/>
      <c r="R13" s="36"/>
      <c r="S13" s="16"/>
      <c r="T13">
        <f t="shared" si="2"/>
        <v>0</v>
      </c>
      <c r="U13">
        <f t="shared" si="3"/>
        <v>0</v>
      </c>
      <c r="V13" s="13">
        <f t="shared" si="8"/>
        <v>0</v>
      </c>
      <c r="W13">
        <f t="shared" si="4"/>
        <v>0</v>
      </c>
      <c r="X13" s="13">
        <f t="shared" si="9"/>
        <v>0</v>
      </c>
    </row>
    <row r="14" spans="1:24" ht="20.25" customHeight="1">
      <c r="A14" s="88">
        <v>5</v>
      </c>
      <c r="B14" s="3"/>
      <c r="C14" s="2" t="str">
        <f t="shared" si="5"/>
        <v/>
      </c>
      <c r="D14" s="2"/>
      <c r="E14" s="3"/>
      <c r="F14" s="3"/>
      <c r="G14" s="83"/>
      <c r="H14" s="37"/>
      <c r="I14" s="3"/>
      <c r="J14" s="35" t="e">
        <f t="shared" si="6"/>
        <v>#NUM!</v>
      </c>
      <c r="K14" s="38" t="e">
        <f>VLOOKUP(J14,Merginu_Duomenys!$B$7:$D$39,2)</f>
        <v>#NUM!</v>
      </c>
      <c r="L14" s="38" t="e">
        <f>VLOOKUP(J14,Merginu_Duomenys!$B$7:$D$39,3)</f>
        <v>#NUM!</v>
      </c>
      <c r="M14" s="38" t="e">
        <f t="shared" si="7"/>
        <v>#NUM!</v>
      </c>
      <c r="N14" s="38" t="e">
        <f t="shared" si="0"/>
        <v>#NUM!</v>
      </c>
      <c r="O14" s="38" t="e">
        <f t="shared" si="1"/>
        <v>#NUM!</v>
      </c>
      <c r="P14" s="36"/>
      <c r="Q14" s="36"/>
      <c r="R14" s="36"/>
      <c r="S14" s="16"/>
      <c r="T14">
        <f t="shared" si="2"/>
        <v>0</v>
      </c>
      <c r="U14">
        <f t="shared" si="3"/>
        <v>0</v>
      </c>
      <c r="V14" s="13">
        <f t="shared" si="8"/>
        <v>0</v>
      </c>
      <c r="W14">
        <f t="shared" si="4"/>
        <v>0</v>
      </c>
      <c r="X14" s="13">
        <f t="shared" si="9"/>
        <v>0</v>
      </c>
    </row>
    <row r="15" spans="1:24" ht="20.25" customHeight="1">
      <c r="A15" s="88">
        <v>6</v>
      </c>
      <c r="B15" s="3"/>
      <c r="C15" s="2" t="str">
        <f t="shared" si="5"/>
        <v/>
      </c>
      <c r="D15" s="3"/>
      <c r="E15" s="3"/>
      <c r="F15" s="3"/>
      <c r="G15" s="83"/>
      <c r="H15" s="37"/>
      <c r="I15" s="3"/>
      <c r="J15" s="35" t="e">
        <f t="shared" si="6"/>
        <v>#NUM!</v>
      </c>
      <c r="K15" s="38" t="e">
        <f>VLOOKUP(J15,Merginu_Duomenys!$B$7:$D$39,2)</f>
        <v>#NUM!</v>
      </c>
      <c r="L15" s="38" t="e">
        <f>VLOOKUP(J15,Merginu_Duomenys!$B$7:$D$39,3)</f>
        <v>#NUM!</v>
      </c>
      <c r="M15" s="38" t="e">
        <f t="shared" si="7"/>
        <v>#NUM!</v>
      </c>
      <c r="N15" s="38" t="e">
        <f t="shared" si="0"/>
        <v>#NUM!</v>
      </c>
      <c r="O15" s="38" t="e">
        <f t="shared" si="1"/>
        <v>#NUM!</v>
      </c>
      <c r="P15" s="36"/>
      <c r="Q15" s="36"/>
      <c r="R15" s="36"/>
      <c r="S15" s="16"/>
      <c r="T15">
        <f t="shared" si="2"/>
        <v>0</v>
      </c>
      <c r="U15">
        <f t="shared" si="3"/>
        <v>0</v>
      </c>
      <c r="V15" s="13">
        <f t="shared" si="8"/>
        <v>0</v>
      </c>
      <c r="W15">
        <f t="shared" si="4"/>
        <v>0</v>
      </c>
      <c r="X15" s="13">
        <f t="shared" si="9"/>
        <v>0</v>
      </c>
    </row>
    <row r="16" spans="1:24" ht="20.25" customHeight="1">
      <c r="A16" s="88">
        <v>7</v>
      </c>
      <c r="B16" s="3"/>
      <c r="C16" s="2" t="str">
        <f t="shared" si="5"/>
        <v/>
      </c>
      <c r="D16" s="2"/>
      <c r="E16" s="3"/>
      <c r="F16" s="3"/>
      <c r="G16" s="83"/>
      <c r="H16" s="37"/>
      <c r="I16" s="3"/>
      <c r="J16" s="35" t="e">
        <f t="shared" si="6"/>
        <v>#NUM!</v>
      </c>
      <c r="K16" s="38" t="e">
        <f>VLOOKUP(J16,Merginu_Duomenys!$B$7:$D$39,2)</f>
        <v>#NUM!</v>
      </c>
      <c r="L16" s="38" t="e">
        <f>VLOOKUP(J16,Merginu_Duomenys!$B$7:$D$39,3)</f>
        <v>#NUM!</v>
      </c>
      <c r="M16" s="38" t="e">
        <f t="shared" si="7"/>
        <v>#NUM!</v>
      </c>
      <c r="N16" s="38" t="e">
        <f t="shared" si="0"/>
        <v>#NUM!</v>
      </c>
      <c r="O16" s="38" t="e">
        <f t="shared" si="1"/>
        <v>#NUM!</v>
      </c>
      <c r="P16" s="36"/>
      <c r="Q16" s="36"/>
      <c r="R16" s="36"/>
      <c r="S16" s="16"/>
      <c r="T16">
        <f t="shared" si="2"/>
        <v>0</v>
      </c>
      <c r="U16">
        <f t="shared" si="3"/>
        <v>0</v>
      </c>
      <c r="V16" s="13">
        <f t="shared" si="8"/>
        <v>0</v>
      </c>
      <c r="W16">
        <f t="shared" si="4"/>
        <v>0</v>
      </c>
      <c r="X16" s="13">
        <f t="shared" si="9"/>
        <v>0</v>
      </c>
    </row>
    <row r="17" spans="1:24" ht="20.25" customHeight="1">
      <c r="A17" s="88">
        <v>8</v>
      </c>
      <c r="B17" s="4"/>
      <c r="C17" s="2" t="str">
        <f t="shared" si="5"/>
        <v/>
      </c>
      <c r="D17" s="3"/>
      <c r="E17" s="3"/>
      <c r="F17" s="3"/>
      <c r="G17" s="83"/>
      <c r="H17" s="37"/>
      <c r="I17" s="3"/>
      <c r="J17" s="35" t="e">
        <f t="shared" si="6"/>
        <v>#NUM!</v>
      </c>
      <c r="K17" s="38" t="e">
        <f>VLOOKUP(J17,Merginu_Duomenys!$B$7:$D$39,2)</f>
        <v>#NUM!</v>
      </c>
      <c r="L17" s="38" t="e">
        <f>VLOOKUP(J17,Merginu_Duomenys!$B$7:$D$39,3)</f>
        <v>#NUM!</v>
      </c>
      <c r="M17" s="38" t="e">
        <f t="shared" si="7"/>
        <v>#NUM!</v>
      </c>
      <c r="N17" s="38" t="e">
        <f t="shared" si="0"/>
        <v>#NUM!</v>
      </c>
      <c r="O17" s="38" t="e">
        <f t="shared" si="1"/>
        <v>#NUM!</v>
      </c>
      <c r="P17" s="36"/>
      <c r="Q17" s="36"/>
      <c r="R17" s="36"/>
      <c r="S17" s="16"/>
      <c r="T17">
        <f t="shared" si="2"/>
        <v>0</v>
      </c>
      <c r="U17">
        <f t="shared" si="3"/>
        <v>0</v>
      </c>
      <c r="V17" s="13">
        <f t="shared" si="8"/>
        <v>0</v>
      </c>
      <c r="W17">
        <f t="shared" si="4"/>
        <v>0</v>
      </c>
      <c r="X17" s="13">
        <f t="shared" si="9"/>
        <v>0</v>
      </c>
    </row>
    <row r="18" spans="1:24" ht="20.25" customHeight="1">
      <c r="A18" s="88">
        <v>9</v>
      </c>
      <c r="B18" s="4"/>
      <c r="C18" s="2" t="str">
        <f t="shared" si="5"/>
        <v/>
      </c>
      <c r="D18" s="2"/>
      <c r="E18" s="3"/>
      <c r="F18" s="3"/>
      <c r="G18" s="83"/>
      <c r="H18" s="37"/>
      <c r="I18" s="3"/>
      <c r="J18" s="35" t="e">
        <f t="shared" si="6"/>
        <v>#NUM!</v>
      </c>
      <c r="K18" s="38" t="e">
        <f>VLOOKUP(J18,Merginu_Duomenys!$B$7:$D$39,2)</f>
        <v>#NUM!</v>
      </c>
      <c r="L18" s="38" t="e">
        <f>VLOOKUP(J18,Merginu_Duomenys!$B$7:$D$39,3)</f>
        <v>#NUM!</v>
      </c>
      <c r="M18" s="38" t="e">
        <f t="shared" si="7"/>
        <v>#NUM!</v>
      </c>
      <c r="N18" s="38" t="e">
        <f t="shared" si="0"/>
        <v>#NUM!</v>
      </c>
      <c r="O18" s="38" t="e">
        <f t="shared" si="1"/>
        <v>#NUM!</v>
      </c>
      <c r="P18" s="36"/>
      <c r="Q18" s="36"/>
      <c r="R18" s="36"/>
      <c r="S18" s="16"/>
      <c r="T18">
        <f t="shared" si="2"/>
        <v>0</v>
      </c>
      <c r="U18">
        <f t="shared" si="3"/>
        <v>0</v>
      </c>
      <c r="V18" s="13">
        <f t="shared" si="8"/>
        <v>0</v>
      </c>
      <c r="W18">
        <f t="shared" si="4"/>
        <v>0</v>
      </c>
      <c r="X18" s="13">
        <f t="shared" si="9"/>
        <v>0</v>
      </c>
    </row>
    <row r="19" spans="1:24" ht="20.25" customHeight="1">
      <c r="A19" s="88">
        <v>10</v>
      </c>
      <c r="B19" s="4"/>
      <c r="C19" s="2" t="str">
        <f t="shared" si="5"/>
        <v/>
      </c>
      <c r="D19" s="3"/>
      <c r="E19" s="3"/>
      <c r="F19" s="3"/>
      <c r="G19" s="83"/>
      <c r="H19" s="37"/>
      <c r="I19" s="3"/>
      <c r="J19" s="35" t="e">
        <f t="shared" si="6"/>
        <v>#NUM!</v>
      </c>
      <c r="K19" s="38" t="e">
        <f>VLOOKUP(J19,Merginu_Duomenys!$B$7:$D$39,2)</f>
        <v>#NUM!</v>
      </c>
      <c r="L19" s="38" t="e">
        <f>VLOOKUP(J19,Merginu_Duomenys!$B$7:$D$39,3)</f>
        <v>#NUM!</v>
      </c>
      <c r="M19" s="38" t="e">
        <f t="shared" si="7"/>
        <v>#NUM!</v>
      </c>
      <c r="N19" s="38" t="e">
        <f t="shared" si="0"/>
        <v>#NUM!</v>
      </c>
      <c r="O19" s="38" t="e">
        <f t="shared" si="1"/>
        <v>#NUM!</v>
      </c>
      <c r="P19" s="36"/>
      <c r="Q19" s="36"/>
      <c r="R19" s="36"/>
      <c r="S19" s="16"/>
      <c r="T19">
        <f t="shared" si="2"/>
        <v>0</v>
      </c>
      <c r="U19">
        <f t="shared" si="3"/>
        <v>0</v>
      </c>
      <c r="V19" s="13">
        <f t="shared" si="8"/>
        <v>0</v>
      </c>
      <c r="W19">
        <f t="shared" si="4"/>
        <v>0</v>
      </c>
      <c r="X19" s="13">
        <f t="shared" si="9"/>
        <v>0</v>
      </c>
    </row>
    <row r="20" spans="1:24" ht="20.25" customHeight="1">
      <c r="A20" s="88">
        <v>11</v>
      </c>
      <c r="B20" s="4"/>
      <c r="C20" s="2" t="str">
        <f t="shared" si="5"/>
        <v/>
      </c>
      <c r="D20" s="2"/>
      <c r="E20" s="3"/>
      <c r="F20" s="3"/>
      <c r="G20" s="83"/>
      <c r="H20" s="37"/>
      <c r="I20" s="3"/>
      <c r="J20" s="35" t="e">
        <f t="shared" si="6"/>
        <v>#NUM!</v>
      </c>
      <c r="K20" s="38" t="e">
        <f>VLOOKUP(J20,Merginu_Duomenys!$B$7:$D$39,2)</f>
        <v>#NUM!</v>
      </c>
      <c r="L20" s="38" t="e">
        <f>VLOOKUP(J20,Merginu_Duomenys!$B$7:$D$39,3)</f>
        <v>#NUM!</v>
      </c>
      <c r="M20" s="38" t="e">
        <f t="shared" si="7"/>
        <v>#NUM!</v>
      </c>
      <c r="N20" s="38" t="e">
        <f t="shared" si="0"/>
        <v>#NUM!</v>
      </c>
      <c r="O20" s="38" t="e">
        <f t="shared" si="1"/>
        <v>#NUM!</v>
      </c>
      <c r="P20" s="36"/>
      <c r="Q20" s="36"/>
      <c r="R20" s="36"/>
      <c r="S20" s="16"/>
      <c r="T20">
        <f t="shared" si="2"/>
        <v>0</v>
      </c>
      <c r="U20">
        <f t="shared" si="3"/>
        <v>0</v>
      </c>
      <c r="V20" s="13">
        <f t="shared" si="8"/>
        <v>0</v>
      </c>
      <c r="W20">
        <f t="shared" si="4"/>
        <v>0</v>
      </c>
      <c r="X20" s="13">
        <f t="shared" si="9"/>
        <v>0</v>
      </c>
    </row>
    <row r="21" spans="1:24" ht="20.25" customHeight="1">
      <c r="A21" s="88">
        <v>12</v>
      </c>
      <c r="B21" s="4"/>
      <c r="C21" s="2" t="str">
        <f t="shared" si="5"/>
        <v/>
      </c>
      <c r="D21" s="3"/>
      <c r="E21" s="3"/>
      <c r="F21" s="3"/>
      <c r="G21" s="83"/>
      <c r="H21" s="37"/>
      <c r="I21" s="3"/>
      <c r="J21" s="35" t="e">
        <f t="shared" si="6"/>
        <v>#NUM!</v>
      </c>
      <c r="K21" s="38" t="e">
        <f>VLOOKUP(J21,Merginu_Duomenys!$B$7:$D$39,2)</f>
        <v>#NUM!</v>
      </c>
      <c r="L21" s="38" t="e">
        <f>VLOOKUP(J21,Merginu_Duomenys!$B$7:$D$39,3)</f>
        <v>#NUM!</v>
      </c>
      <c r="M21" s="38" t="e">
        <f t="shared" si="7"/>
        <v>#NUM!</v>
      </c>
      <c r="N21" s="38" t="e">
        <f t="shared" si="0"/>
        <v>#NUM!</v>
      </c>
      <c r="O21" s="38" t="e">
        <f t="shared" si="1"/>
        <v>#NUM!</v>
      </c>
      <c r="P21" s="36"/>
      <c r="Q21" s="36"/>
      <c r="R21" s="36"/>
      <c r="S21" s="16"/>
      <c r="T21">
        <f t="shared" si="2"/>
        <v>0</v>
      </c>
      <c r="U21">
        <f t="shared" si="3"/>
        <v>0</v>
      </c>
      <c r="V21" s="13">
        <f t="shared" si="8"/>
        <v>0</v>
      </c>
      <c r="W21">
        <f t="shared" si="4"/>
        <v>0</v>
      </c>
      <c r="X21" s="13">
        <f t="shared" si="9"/>
        <v>0</v>
      </c>
    </row>
    <row r="22" spans="1:24" ht="20.25" customHeight="1">
      <c r="A22" s="88">
        <v>13</v>
      </c>
      <c r="B22" s="4"/>
      <c r="C22" s="2" t="str">
        <f t="shared" si="5"/>
        <v/>
      </c>
      <c r="D22" s="2"/>
      <c r="E22" s="3"/>
      <c r="F22" s="3"/>
      <c r="G22" s="83"/>
      <c r="H22" s="37"/>
      <c r="I22" s="3"/>
      <c r="J22" s="35" t="e">
        <f t="shared" si="6"/>
        <v>#NUM!</v>
      </c>
      <c r="K22" s="38" t="e">
        <f>VLOOKUP(J22,Merginu_Duomenys!$B$7:$D$39,2)</f>
        <v>#NUM!</v>
      </c>
      <c r="L22" s="38" t="e">
        <f>VLOOKUP(J22,Merginu_Duomenys!$B$7:$D$39,3)</f>
        <v>#NUM!</v>
      </c>
      <c r="M22" s="38" t="e">
        <f t="shared" si="7"/>
        <v>#NUM!</v>
      </c>
      <c r="N22" s="38" t="e">
        <f t="shared" si="0"/>
        <v>#NUM!</v>
      </c>
      <c r="O22" s="38" t="e">
        <f t="shared" si="1"/>
        <v>#NUM!</v>
      </c>
      <c r="P22" s="36"/>
      <c r="Q22" s="36"/>
      <c r="R22" s="36"/>
      <c r="S22" s="16"/>
      <c r="T22">
        <f t="shared" si="2"/>
        <v>0</v>
      </c>
      <c r="U22">
        <f t="shared" si="3"/>
        <v>0</v>
      </c>
      <c r="V22" s="13">
        <f t="shared" si="8"/>
        <v>0</v>
      </c>
      <c r="W22">
        <f t="shared" si="4"/>
        <v>0</v>
      </c>
      <c r="X22" s="13">
        <f t="shared" si="9"/>
        <v>0</v>
      </c>
    </row>
    <row r="23" spans="1:24" ht="20.25" customHeight="1">
      <c r="A23" s="88">
        <v>14</v>
      </c>
      <c r="B23" s="4"/>
      <c r="C23" s="2" t="str">
        <f t="shared" si="5"/>
        <v/>
      </c>
      <c r="D23" s="3"/>
      <c r="E23" s="4"/>
      <c r="F23" s="3"/>
      <c r="G23" s="83"/>
      <c r="H23" s="37"/>
      <c r="I23" s="3"/>
      <c r="J23" s="35" t="e">
        <f t="shared" si="6"/>
        <v>#NUM!</v>
      </c>
      <c r="K23" s="38" t="e">
        <f>VLOOKUP(J23,Merginu_Duomenys!$B$7:$D$39,2)</f>
        <v>#NUM!</v>
      </c>
      <c r="L23" s="38" t="e">
        <f>VLOOKUP(J23,Merginu_Duomenys!$B$7:$D$39,3)</f>
        <v>#NUM!</v>
      </c>
      <c r="M23" s="38" t="e">
        <f t="shared" si="7"/>
        <v>#NUM!</v>
      </c>
      <c r="N23" s="38" t="e">
        <f t="shared" si="0"/>
        <v>#NUM!</v>
      </c>
      <c r="O23" s="38" t="e">
        <f t="shared" si="1"/>
        <v>#NUM!</v>
      </c>
      <c r="P23" s="36"/>
      <c r="Q23" s="36"/>
      <c r="R23" s="36"/>
      <c r="S23" s="16"/>
      <c r="T23">
        <f t="shared" si="2"/>
        <v>0</v>
      </c>
      <c r="U23">
        <f t="shared" si="3"/>
        <v>0</v>
      </c>
      <c r="V23" s="13">
        <f t="shared" si="8"/>
        <v>0</v>
      </c>
      <c r="W23">
        <f t="shared" si="4"/>
        <v>0</v>
      </c>
      <c r="X23" s="13">
        <f t="shared" si="9"/>
        <v>0</v>
      </c>
    </row>
    <row r="24" spans="1:24" ht="20.25" customHeight="1">
      <c r="A24" s="88">
        <v>15</v>
      </c>
      <c r="B24" s="4"/>
      <c r="C24" s="2" t="str">
        <f t="shared" si="5"/>
        <v/>
      </c>
      <c r="D24" s="4"/>
      <c r="E24" s="3"/>
      <c r="F24" s="3"/>
      <c r="G24" s="83"/>
      <c r="H24" s="37"/>
      <c r="I24" s="3"/>
      <c r="J24" s="35" t="e">
        <f t="shared" si="6"/>
        <v>#NUM!</v>
      </c>
      <c r="K24" s="38" t="e">
        <f>VLOOKUP(J24,Merginu_Duomenys!$B$7:$D$39,2)</f>
        <v>#NUM!</v>
      </c>
      <c r="L24" s="38" t="e">
        <f>VLOOKUP(J24,Merginu_Duomenys!$B$7:$D$39,3)</f>
        <v>#NUM!</v>
      </c>
      <c r="M24" s="38" t="e">
        <f t="shared" si="7"/>
        <v>#NUM!</v>
      </c>
      <c r="N24" s="38" t="e">
        <f t="shared" si="0"/>
        <v>#NUM!</v>
      </c>
      <c r="O24" s="38" t="e">
        <f t="shared" si="1"/>
        <v>#NUM!</v>
      </c>
      <c r="P24" s="36"/>
      <c r="Q24" s="36"/>
      <c r="R24" s="36"/>
      <c r="S24" s="16"/>
      <c r="T24">
        <f t="shared" si="2"/>
        <v>0</v>
      </c>
      <c r="U24">
        <f t="shared" si="3"/>
        <v>0</v>
      </c>
      <c r="V24" s="13">
        <f t="shared" si="8"/>
        <v>0</v>
      </c>
      <c r="W24">
        <f t="shared" si="4"/>
        <v>0</v>
      </c>
      <c r="X24" s="13">
        <f t="shared" si="9"/>
        <v>0</v>
      </c>
    </row>
    <row r="25" spans="1:24" ht="20.25" customHeight="1">
      <c r="A25" s="88">
        <v>16</v>
      </c>
      <c r="B25" s="4"/>
      <c r="C25" s="2" t="str">
        <f t="shared" si="5"/>
        <v/>
      </c>
      <c r="D25" s="4"/>
      <c r="E25" s="3"/>
      <c r="F25" s="3"/>
      <c r="G25" s="83"/>
      <c r="H25" s="37"/>
      <c r="I25" s="3"/>
      <c r="J25" s="35" t="e">
        <f t="shared" si="6"/>
        <v>#NUM!</v>
      </c>
      <c r="K25" s="38" t="e">
        <f>VLOOKUP(J25,Merginu_Duomenys!$B$7:$D$39,2)</f>
        <v>#NUM!</v>
      </c>
      <c r="L25" s="38" t="e">
        <f>VLOOKUP(J25,Merginu_Duomenys!$B$7:$D$39,3)</f>
        <v>#NUM!</v>
      </c>
      <c r="M25" s="38" t="e">
        <f t="shared" si="7"/>
        <v>#NUM!</v>
      </c>
      <c r="N25" s="38" t="e">
        <f t="shared" si="0"/>
        <v>#NUM!</v>
      </c>
      <c r="O25" s="38" t="e">
        <f t="shared" si="1"/>
        <v>#NUM!</v>
      </c>
      <c r="P25" s="36"/>
      <c r="Q25" s="36"/>
      <c r="R25" s="36"/>
      <c r="S25" s="16"/>
      <c r="T25">
        <f t="shared" si="2"/>
        <v>0</v>
      </c>
      <c r="U25">
        <f t="shared" si="3"/>
        <v>0</v>
      </c>
      <c r="V25" s="13">
        <f t="shared" si="8"/>
        <v>0</v>
      </c>
      <c r="W25">
        <f t="shared" si="4"/>
        <v>0</v>
      </c>
      <c r="X25" s="13">
        <f t="shared" si="9"/>
        <v>0</v>
      </c>
    </row>
    <row r="26" spans="1:24" ht="20.25" customHeight="1">
      <c r="A26" s="88">
        <v>17</v>
      </c>
      <c r="B26" s="4"/>
      <c r="C26" s="2" t="str">
        <f t="shared" si="5"/>
        <v/>
      </c>
      <c r="D26" s="4"/>
      <c r="E26" s="4"/>
      <c r="F26" s="5"/>
      <c r="G26" s="83"/>
      <c r="H26" s="37"/>
      <c r="I26" s="3"/>
      <c r="J26" s="35" t="e">
        <f t="shared" si="6"/>
        <v>#NUM!</v>
      </c>
      <c r="K26" s="38" t="e">
        <f>VLOOKUP(J26,Merginu_Duomenys!$B$7:$D$39,2)</f>
        <v>#NUM!</v>
      </c>
      <c r="L26" s="38" t="e">
        <f>VLOOKUP(J26,Merginu_Duomenys!$B$7:$D$39,3)</f>
        <v>#NUM!</v>
      </c>
      <c r="M26" s="38" t="e">
        <f t="shared" si="7"/>
        <v>#NUM!</v>
      </c>
      <c r="N26" s="38" t="e">
        <f t="shared" si="0"/>
        <v>#NUM!</v>
      </c>
      <c r="O26" s="38" t="e">
        <f t="shared" si="1"/>
        <v>#NUM!</v>
      </c>
      <c r="P26" s="36"/>
      <c r="Q26" s="36"/>
      <c r="R26" s="36"/>
      <c r="S26" s="16"/>
      <c r="T26">
        <f t="shared" si="2"/>
        <v>0</v>
      </c>
      <c r="U26">
        <f t="shared" si="3"/>
        <v>0</v>
      </c>
      <c r="V26" s="13">
        <f t="shared" si="8"/>
        <v>0</v>
      </c>
      <c r="W26">
        <f t="shared" si="4"/>
        <v>0</v>
      </c>
      <c r="X26" s="13">
        <f t="shared" si="9"/>
        <v>0</v>
      </c>
    </row>
    <row r="27" spans="1:24" ht="20.25" customHeight="1">
      <c r="A27" s="88">
        <v>18</v>
      </c>
      <c r="B27" s="4"/>
      <c r="C27" s="2" t="str">
        <f t="shared" si="5"/>
        <v/>
      </c>
      <c r="D27" s="4"/>
      <c r="E27" s="4"/>
      <c r="F27" s="5"/>
      <c r="G27" s="83"/>
      <c r="H27" s="37"/>
      <c r="I27" s="3"/>
      <c r="J27" s="35" t="e">
        <f t="shared" si="6"/>
        <v>#NUM!</v>
      </c>
      <c r="K27" s="38" t="e">
        <f>VLOOKUP(J27,Merginu_Duomenys!$B$7:$D$39,2)</f>
        <v>#NUM!</v>
      </c>
      <c r="L27" s="38" t="e">
        <f>VLOOKUP(J27,Merginu_Duomenys!$B$7:$D$39,3)</f>
        <v>#NUM!</v>
      </c>
      <c r="M27" s="38" t="e">
        <f t="shared" si="7"/>
        <v>#NUM!</v>
      </c>
      <c r="N27" s="38" t="e">
        <f t="shared" si="0"/>
        <v>#NUM!</v>
      </c>
      <c r="O27" s="38" t="e">
        <f t="shared" si="1"/>
        <v>#NUM!</v>
      </c>
      <c r="P27" s="36"/>
      <c r="Q27" s="36"/>
      <c r="R27" s="36"/>
      <c r="S27" s="16"/>
      <c r="V27" s="13"/>
      <c r="X27" s="13"/>
    </row>
    <row r="28" spans="1:24" ht="20.25" customHeight="1">
      <c r="A28" s="88">
        <v>19</v>
      </c>
      <c r="B28" s="4"/>
      <c r="C28" s="2" t="str">
        <f t="shared" si="5"/>
        <v/>
      </c>
      <c r="D28" s="4"/>
      <c r="E28" s="4"/>
      <c r="F28" s="5"/>
      <c r="G28" s="83"/>
      <c r="H28" s="37"/>
      <c r="I28" s="3"/>
      <c r="J28" s="35" t="e">
        <f t="shared" si="6"/>
        <v>#NUM!</v>
      </c>
      <c r="K28" s="38" t="e">
        <f>VLOOKUP(J28,Merginu_Duomenys!$B$7:$D$39,2)</f>
        <v>#NUM!</v>
      </c>
      <c r="L28" s="38" t="e">
        <f>VLOOKUP(J28,Merginu_Duomenys!$B$7:$D$39,3)</f>
        <v>#NUM!</v>
      </c>
      <c r="M28" s="38" t="e">
        <f t="shared" si="7"/>
        <v>#NUM!</v>
      </c>
      <c r="N28" s="38" t="e">
        <f t="shared" si="0"/>
        <v>#NUM!</v>
      </c>
      <c r="O28" s="38" t="e">
        <f t="shared" si="1"/>
        <v>#NUM!</v>
      </c>
      <c r="P28" s="36"/>
      <c r="Q28" s="36"/>
      <c r="R28" s="36"/>
      <c r="S28" s="16"/>
      <c r="V28" s="13"/>
      <c r="X28" s="13"/>
    </row>
    <row r="29" spans="1:24" ht="20.25" customHeight="1" thickBot="1">
      <c r="A29" s="88">
        <v>20</v>
      </c>
      <c r="B29" s="4"/>
      <c r="C29" s="2" t="str">
        <f t="shared" si="5"/>
        <v/>
      </c>
      <c r="D29" s="4"/>
      <c r="E29" s="4"/>
      <c r="F29" s="5"/>
      <c r="G29" s="83"/>
      <c r="H29" s="37"/>
      <c r="I29" s="3"/>
      <c r="J29" s="35" t="e">
        <f t="shared" si="6"/>
        <v>#NUM!</v>
      </c>
      <c r="K29" s="38" t="e">
        <f>VLOOKUP(J29,Merginu_Duomenys!$B$7:$D$39,2)</f>
        <v>#NUM!</v>
      </c>
      <c r="L29" s="38" t="e">
        <f>VLOOKUP(J29,Merginu_Duomenys!$B$7:$D$39,3)</f>
        <v>#NUM!</v>
      </c>
      <c r="M29" s="38" t="e">
        <f>"MKATA"&amp;L29</f>
        <v>#NUM!</v>
      </c>
      <c r="N29" s="38" t="e">
        <f t="shared" si="0"/>
        <v>#NUM!</v>
      </c>
      <c r="O29" s="38" t="e">
        <f t="shared" si="1"/>
        <v>#NUM!</v>
      </c>
      <c r="P29" s="36"/>
      <c r="Q29" s="36"/>
      <c r="R29" s="36"/>
      <c r="S29" s="16"/>
      <c r="V29" s="13"/>
      <c r="X29" s="13"/>
    </row>
    <row r="30" spans="1:24" ht="16.5" customHeight="1">
      <c r="A30" s="29" t="s">
        <v>245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V30" s="13">
        <f>SUM(V10:V29)</f>
        <v>0</v>
      </c>
      <c r="X30" s="13">
        <f>SUM(X10:X29)</f>
        <v>0</v>
      </c>
    </row>
    <row r="31" spans="1:24" ht="15" customHeight="1">
      <c r="A31" s="30"/>
      <c r="G31" s="118" t="s">
        <v>137</v>
      </c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</row>
    <row r="32" spans="1:24" ht="10.5" customHeight="1"/>
    <row r="33" spans="2:20" ht="16.5" customHeight="1">
      <c r="B33" s="85" t="s">
        <v>126</v>
      </c>
      <c r="C33" s="1"/>
      <c r="D33" s="117"/>
      <c r="E33" s="117"/>
      <c r="F33" s="117"/>
      <c r="G33" s="117"/>
      <c r="Q33" s="84" t="s">
        <v>124</v>
      </c>
      <c r="R33" s="129"/>
      <c r="S33" s="129"/>
    </row>
    <row r="34" spans="2:20">
      <c r="D34" s="112" t="s">
        <v>136</v>
      </c>
      <c r="E34" s="112"/>
      <c r="F34" s="112"/>
      <c r="G34" s="112"/>
      <c r="R34" s="112" t="s">
        <v>136</v>
      </c>
      <c r="S34" s="112"/>
      <c r="T34" s="31"/>
    </row>
  </sheetData>
  <mergeCells count="23">
    <mergeCell ref="D34:G34"/>
    <mergeCell ref="R34:S34"/>
    <mergeCell ref="I8:I9"/>
    <mergeCell ref="W8:X8"/>
    <mergeCell ref="D33:G33"/>
    <mergeCell ref="R33:S33"/>
    <mergeCell ref="S8:S9"/>
    <mergeCell ref="U8:V8"/>
    <mergeCell ref="G8:G9"/>
    <mergeCell ref="A3:S3"/>
    <mergeCell ref="G31:S31"/>
    <mergeCell ref="A1:S1"/>
    <mergeCell ref="D4:Q4"/>
    <mergeCell ref="D5:Q5"/>
    <mergeCell ref="A6:B6"/>
    <mergeCell ref="A8:A9"/>
    <mergeCell ref="B8:B9"/>
    <mergeCell ref="C8:C9"/>
    <mergeCell ref="D8:F8"/>
    <mergeCell ref="R6:S6"/>
    <mergeCell ref="H8:H9"/>
    <mergeCell ref="J8:O8"/>
    <mergeCell ref="P8:R8"/>
  </mergeCells>
  <dataValidations count="12">
    <dataValidation type="list" allowBlank="1" showInputMessage="1" sqref="H10:H29">
      <formula1>Kiu</formula1>
    </dataValidation>
    <dataValidation type="decimal" allowBlank="1" showInputMessage="1" showErrorMessage="1" sqref="F10:F29">
      <formula1>1</formula1>
      <formula2>31</formula2>
    </dataValidation>
    <dataValidation type="decimal" allowBlank="1" showInputMessage="1" showErrorMessage="1" sqref="E10:E29">
      <formula1>1</formula1>
      <formula2>12</formula2>
    </dataValidation>
    <dataValidation type="decimal" allowBlank="1" showInputMessage="1" showErrorMessage="1" sqref="D10:D29">
      <formula1>1950</formula1>
      <formula2>2020</formula2>
    </dataValidation>
    <dataValidation type="list" allowBlank="1" showInputMessage="1" showErrorMessage="1" sqref="M10:M29">
      <formula1>MKATA</formula1>
    </dataValidation>
    <dataValidation type="list" allowBlank="1" showInputMessage="1" showErrorMessage="1" sqref="N10:N29">
      <formula1>MSANBON</formula1>
    </dataValidation>
    <dataValidation type="list" allowBlank="1" showInputMessage="1" showErrorMessage="1" sqref="O10:O29">
      <formula1>MIPPON</formula1>
    </dataValidation>
    <dataValidation type="list" allowBlank="1" showInputMessage="1" showErrorMessage="1" sqref="G11:G29">
      <formula1>Treneriai</formula1>
    </dataValidation>
    <dataValidation type="list" allowBlank="1" showInputMessage="1" sqref="G10">
      <formula1>Treneriai</formula1>
    </dataValidation>
    <dataValidation type="list" showInputMessage="1" sqref="P10:P29">
      <formula1>INDIRECT($M10)</formula1>
    </dataValidation>
    <dataValidation type="list" allowBlank="1" showInputMessage="1" sqref="Q10:Q29">
      <formula1>INDIRECT($N10)</formula1>
    </dataValidation>
    <dataValidation type="list" allowBlank="1" showInputMessage="1" sqref="R10:R29">
      <formula1>INDIRECT($O10)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S34"/>
  <sheetViews>
    <sheetView view="pageBreakPreview" zoomScale="115" zoomScaleNormal="100" zoomScaleSheetLayoutView="115" workbookViewId="0">
      <selection activeCell="B10" sqref="B10"/>
    </sheetView>
  </sheetViews>
  <sheetFormatPr defaultRowHeight="15"/>
  <cols>
    <col min="1" max="1" width="4.42578125" customWidth="1"/>
    <col min="2" max="2" width="22.7109375" customWidth="1"/>
    <col min="3" max="3" width="23.85546875" hidden="1" customWidth="1"/>
    <col min="4" max="4" width="6.28515625" customWidth="1"/>
    <col min="5" max="5" width="8.28515625" customWidth="1"/>
    <col min="6" max="6" width="6.28515625" customWidth="1"/>
    <col min="7" max="7" width="15.28515625" customWidth="1"/>
    <col min="8" max="8" width="6.85546875" customWidth="1"/>
    <col min="9" max="9" width="8.85546875" customWidth="1"/>
    <col min="10" max="10" width="11.28515625" hidden="1" customWidth="1"/>
    <col min="11" max="11" width="15.28515625" hidden="1" customWidth="1"/>
    <col min="12" max="12" width="11.140625" hidden="1" customWidth="1"/>
    <col min="13" max="13" width="14.42578125" hidden="1" customWidth="1"/>
    <col min="14" max="14" width="17.5703125" hidden="1" customWidth="1"/>
    <col min="15" max="15" width="16.5703125" hidden="1" customWidth="1"/>
    <col min="16" max="18" width="23.42578125" customWidth="1"/>
    <col min="19" max="19" width="11.85546875" customWidth="1"/>
  </cols>
  <sheetData>
    <row r="1" spans="1:19" ht="23.25">
      <c r="A1" s="114" t="str">
        <f>Vaikinu_Duomenys!B3</f>
        <v>XVIII International Shotokan/WKF karate tournament "Tiger way"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ht="9" customHeight="1"/>
    <row r="3" spans="1:19" ht="17.25" customHeight="1">
      <c r="A3" s="113" t="s">
        <v>114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</row>
    <row r="4" spans="1:19" ht="19.5" customHeight="1">
      <c r="D4" s="115" t="str">
        <f>IF(REFEREE!$D$3="","",REFEREE!$D$3)</f>
        <v/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19" ht="9.75" customHeight="1">
      <c r="B5" s="28"/>
      <c r="C5" s="28"/>
      <c r="D5" s="116" t="s">
        <v>115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28"/>
      <c r="S5" s="28"/>
    </row>
    <row r="6" spans="1:19" ht="18.75">
      <c r="A6" s="119"/>
      <c r="B6" s="119"/>
      <c r="C6" s="6"/>
      <c r="D6" s="6"/>
      <c r="E6" s="6"/>
      <c r="Q6" s="87">
        <f>Vaikinu_Duomenys!B4</f>
        <v>44877</v>
      </c>
      <c r="R6" s="124" t="str">
        <f>Vaikinu_Duomenys!B5</f>
        <v>Kaunas, Lithuania</v>
      </c>
      <c r="S6" s="124"/>
    </row>
    <row r="7" spans="1:19" ht="3.75" customHeight="1" thickBot="1">
      <c r="A7" s="6"/>
      <c r="B7" s="6"/>
      <c r="C7" s="6"/>
      <c r="D7" s="6"/>
      <c r="E7" s="6"/>
    </row>
    <row r="8" spans="1:19" ht="18.75" customHeight="1">
      <c r="A8" s="120" t="s">
        <v>116</v>
      </c>
      <c r="B8" s="122" t="s">
        <v>117</v>
      </c>
      <c r="C8" s="122" t="s">
        <v>16</v>
      </c>
      <c r="D8" s="122" t="s">
        <v>118</v>
      </c>
      <c r="E8" s="122"/>
      <c r="F8" s="122"/>
      <c r="G8" s="122" t="s">
        <v>122</v>
      </c>
      <c r="H8" s="125" t="s">
        <v>1</v>
      </c>
      <c r="I8" s="125" t="s">
        <v>162</v>
      </c>
      <c r="J8" s="127" t="s">
        <v>51</v>
      </c>
      <c r="K8" s="127"/>
      <c r="L8" s="127"/>
      <c r="M8" s="127"/>
      <c r="N8" s="127"/>
      <c r="O8" s="127"/>
      <c r="P8" s="122" t="s">
        <v>123</v>
      </c>
      <c r="Q8" s="122"/>
      <c r="R8" s="122"/>
      <c r="S8" s="130" t="s">
        <v>124</v>
      </c>
    </row>
    <row r="9" spans="1:19" ht="18.75" customHeight="1" thickBot="1">
      <c r="A9" s="121"/>
      <c r="B9" s="123"/>
      <c r="C9" s="123"/>
      <c r="D9" s="18" t="s">
        <v>119</v>
      </c>
      <c r="E9" s="18" t="s">
        <v>120</v>
      </c>
      <c r="F9" s="19" t="s">
        <v>121</v>
      </c>
      <c r="G9" s="123"/>
      <c r="H9" s="126"/>
      <c r="I9" s="126"/>
      <c r="J9" s="20" t="s">
        <v>7</v>
      </c>
      <c r="K9" s="26" t="s">
        <v>9</v>
      </c>
      <c r="L9" s="20" t="s">
        <v>34</v>
      </c>
      <c r="M9" s="20" t="s">
        <v>45</v>
      </c>
      <c r="N9" s="20" t="s">
        <v>166</v>
      </c>
      <c r="O9" s="20" t="s">
        <v>165</v>
      </c>
      <c r="P9" s="33" t="s">
        <v>8</v>
      </c>
      <c r="Q9" s="33" t="s">
        <v>163</v>
      </c>
      <c r="R9" s="33" t="s">
        <v>164</v>
      </c>
      <c r="S9" s="131"/>
    </row>
    <row r="10" spans="1:19" ht="20.25" customHeight="1">
      <c r="A10" s="89">
        <v>1</v>
      </c>
      <c r="B10" s="2"/>
      <c r="C10" s="2"/>
      <c r="D10" s="2"/>
      <c r="E10" s="2"/>
      <c r="F10" s="2"/>
      <c r="G10" s="83"/>
      <c r="H10" s="34"/>
      <c r="I10" s="3"/>
      <c r="J10" s="35" t="e">
        <f>DATEDIF(DATE(D10,E10,F10),$Q$6,"Y")</f>
        <v>#NUM!</v>
      </c>
      <c r="K10" s="38" t="e">
        <f>VLOOKUP(J10,Vaikinu_Duomenys!$B$7:$D$39,2)</f>
        <v>#NUM!</v>
      </c>
      <c r="L10" s="38" t="e">
        <f>VLOOKUP(J10,Vaikinu_Duomenys!$B$7:$D$39,3)</f>
        <v>#NUM!</v>
      </c>
      <c r="M10" s="38" t="e">
        <f t="shared" ref="M10:M29" si="0">"KATA"&amp;L10</f>
        <v>#NUM!</v>
      </c>
      <c r="N10" s="38" t="e">
        <f>"IPPON"&amp;L10</f>
        <v>#NUM!</v>
      </c>
      <c r="O10" s="38" t="e">
        <f>"WKF"&amp;L10</f>
        <v>#NUM!</v>
      </c>
      <c r="P10" s="36"/>
      <c r="Q10" s="36"/>
      <c r="R10" s="36"/>
      <c r="S10" s="17"/>
    </row>
    <row r="11" spans="1:19" ht="20.25" customHeight="1">
      <c r="A11" s="88">
        <v>2</v>
      </c>
      <c r="B11" s="3"/>
      <c r="C11" s="2"/>
      <c r="D11" s="3"/>
      <c r="E11" s="3"/>
      <c r="F11" s="3"/>
      <c r="G11" s="83"/>
      <c r="H11" s="37"/>
      <c r="I11" s="3"/>
      <c r="J11" s="35" t="e">
        <f t="shared" ref="J11:J29" si="1">DATEDIF(DATE(D11,E11,F11),$Q$6,"Y")</f>
        <v>#NUM!</v>
      </c>
      <c r="K11" s="38" t="e">
        <f>VLOOKUP(J11,Vaikinu_Duomenys!$B$7:$D$27,2)</f>
        <v>#NUM!</v>
      </c>
      <c r="L11" s="38" t="e">
        <f>VLOOKUP(J11,Vaikinu_Duomenys!$B$7:$D$27,3)</f>
        <v>#NUM!</v>
      </c>
      <c r="M11" s="38" t="e">
        <f t="shared" si="0"/>
        <v>#NUM!</v>
      </c>
      <c r="N11" s="38" t="e">
        <f t="shared" ref="N11:N29" si="2">"IPPON"&amp;L11</f>
        <v>#NUM!</v>
      </c>
      <c r="O11" s="38" t="e">
        <f t="shared" ref="O11:O29" si="3">"WKF"&amp;L11</f>
        <v>#NUM!</v>
      </c>
      <c r="P11" s="36"/>
      <c r="Q11" s="36"/>
      <c r="R11" s="36"/>
      <c r="S11" s="16"/>
    </row>
    <row r="12" spans="1:19" ht="20.25" customHeight="1">
      <c r="A12" s="88">
        <v>3</v>
      </c>
      <c r="B12" s="3"/>
      <c r="C12" s="2"/>
      <c r="D12" s="3"/>
      <c r="E12" s="3"/>
      <c r="F12" s="3"/>
      <c r="G12" s="83"/>
      <c r="H12" s="37"/>
      <c r="I12" s="4"/>
      <c r="J12" s="35" t="e">
        <f t="shared" si="1"/>
        <v>#NUM!</v>
      </c>
      <c r="K12" s="38" t="e">
        <f>VLOOKUP(J12,Vaikinu_Duomenys!$B$7:$D$27,2)</f>
        <v>#NUM!</v>
      </c>
      <c r="L12" s="38" t="e">
        <f>VLOOKUP(J12,Vaikinu_Duomenys!$B$7:$D$27,3)</f>
        <v>#NUM!</v>
      </c>
      <c r="M12" s="38" t="e">
        <f t="shared" si="0"/>
        <v>#NUM!</v>
      </c>
      <c r="N12" s="38" t="e">
        <f t="shared" si="2"/>
        <v>#NUM!</v>
      </c>
      <c r="O12" s="38" t="e">
        <f t="shared" si="3"/>
        <v>#NUM!</v>
      </c>
      <c r="P12" s="36"/>
      <c r="Q12" s="36"/>
      <c r="R12" s="36"/>
      <c r="S12" s="16"/>
    </row>
    <row r="13" spans="1:19" ht="20.25" customHeight="1">
      <c r="A13" s="88">
        <v>4</v>
      </c>
      <c r="B13" s="3"/>
      <c r="C13" s="2"/>
      <c r="D13" s="3"/>
      <c r="E13" s="3"/>
      <c r="F13" s="3"/>
      <c r="G13" s="83"/>
      <c r="H13" s="37"/>
      <c r="I13" s="4"/>
      <c r="J13" s="35" t="e">
        <f t="shared" si="1"/>
        <v>#NUM!</v>
      </c>
      <c r="K13" s="38" t="e">
        <f>VLOOKUP(J13,Vaikinu_Duomenys!$B$7:$D$27,2)</f>
        <v>#NUM!</v>
      </c>
      <c r="L13" s="38" t="e">
        <f>VLOOKUP(J13,Vaikinu_Duomenys!$B$7:$D$27,3)</f>
        <v>#NUM!</v>
      </c>
      <c r="M13" s="38" t="e">
        <f>"KATA"&amp;L13</f>
        <v>#NUM!</v>
      </c>
      <c r="N13" s="38" t="e">
        <f t="shared" si="2"/>
        <v>#NUM!</v>
      </c>
      <c r="O13" s="38" t="e">
        <f t="shared" si="3"/>
        <v>#NUM!</v>
      </c>
      <c r="P13" s="36"/>
      <c r="Q13" s="36"/>
      <c r="R13" s="36"/>
      <c r="S13" s="16"/>
    </row>
    <row r="14" spans="1:19" ht="20.25" customHeight="1">
      <c r="A14" s="88">
        <v>5</v>
      </c>
      <c r="B14" s="3"/>
      <c r="C14" s="2"/>
      <c r="D14" s="3"/>
      <c r="E14" s="3"/>
      <c r="F14" s="3"/>
      <c r="G14" s="83"/>
      <c r="H14" s="37"/>
      <c r="I14" s="3"/>
      <c r="J14" s="35" t="e">
        <f t="shared" si="1"/>
        <v>#NUM!</v>
      </c>
      <c r="K14" s="38" t="e">
        <f>VLOOKUP(J14,Vaikinu_Duomenys!$B$7:$D$27,2)</f>
        <v>#NUM!</v>
      </c>
      <c r="L14" s="38" t="e">
        <f>VLOOKUP(J14,Vaikinu_Duomenys!$B$7:$D$27,3)</f>
        <v>#NUM!</v>
      </c>
      <c r="M14" s="38" t="e">
        <f t="shared" si="0"/>
        <v>#NUM!</v>
      </c>
      <c r="N14" s="38" t="e">
        <f t="shared" si="2"/>
        <v>#NUM!</v>
      </c>
      <c r="O14" s="38" t="e">
        <f t="shared" si="3"/>
        <v>#NUM!</v>
      </c>
      <c r="P14" s="36"/>
      <c r="Q14" s="36"/>
      <c r="R14" s="36"/>
      <c r="S14" s="16"/>
    </row>
    <row r="15" spans="1:19" ht="20.25" customHeight="1">
      <c r="A15" s="88">
        <v>6</v>
      </c>
      <c r="B15" s="3"/>
      <c r="C15" s="2"/>
      <c r="D15" s="3"/>
      <c r="E15" s="3"/>
      <c r="F15" s="3"/>
      <c r="G15" s="83"/>
      <c r="H15" s="37"/>
      <c r="I15" s="3"/>
      <c r="J15" s="35" t="e">
        <f t="shared" si="1"/>
        <v>#NUM!</v>
      </c>
      <c r="K15" s="38" t="e">
        <f>VLOOKUP(J15,Vaikinu_Duomenys!$B$7:$D$27,2)</f>
        <v>#NUM!</v>
      </c>
      <c r="L15" s="38" t="e">
        <f>VLOOKUP(J15,Vaikinu_Duomenys!$B$7:$D$27,3)</f>
        <v>#NUM!</v>
      </c>
      <c r="M15" s="38" t="e">
        <f t="shared" si="0"/>
        <v>#NUM!</v>
      </c>
      <c r="N15" s="38" t="e">
        <f t="shared" si="2"/>
        <v>#NUM!</v>
      </c>
      <c r="O15" s="38" t="e">
        <f t="shared" si="3"/>
        <v>#NUM!</v>
      </c>
      <c r="P15" s="36"/>
      <c r="Q15" s="36"/>
      <c r="R15" s="36"/>
      <c r="S15" s="16"/>
    </row>
    <row r="16" spans="1:19" ht="20.25" customHeight="1">
      <c r="A16" s="88">
        <v>7</v>
      </c>
      <c r="B16" s="3"/>
      <c r="C16" s="2"/>
      <c r="D16" s="3"/>
      <c r="E16" s="3"/>
      <c r="F16" s="3"/>
      <c r="G16" s="83"/>
      <c r="H16" s="37"/>
      <c r="I16" s="4"/>
      <c r="J16" s="35" t="e">
        <f t="shared" si="1"/>
        <v>#NUM!</v>
      </c>
      <c r="K16" s="38" t="e">
        <f>VLOOKUP(J16,Vaikinu_Duomenys!$B$7:$D$27,2)</f>
        <v>#NUM!</v>
      </c>
      <c r="L16" s="38" t="e">
        <f>VLOOKUP(J16,Vaikinu_Duomenys!$B$7:$D$27,3)</f>
        <v>#NUM!</v>
      </c>
      <c r="M16" s="38" t="e">
        <f t="shared" si="0"/>
        <v>#NUM!</v>
      </c>
      <c r="N16" s="38" t="e">
        <f t="shared" si="2"/>
        <v>#NUM!</v>
      </c>
      <c r="O16" s="38" t="e">
        <f t="shared" si="3"/>
        <v>#NUM!</v>
      </c>
      <c r="P16" s="36"/>
      <c r="Q16" s="36"/>
      <c r="R16" s="36"/>
      <c r="S16" s="16"/>
    </row>
    <row r="17" spans="1:19" ht="20.25" customHeight="1">
      <c r="A17" s="88">
        <v>8</v>
      </c>
      <c r="B17" s="4"/>
      <c r="C17" s="2"/>
      <c r="D17" s="3"/>
      <c r="E17" s="3"/>
      <c r="F17" s="3"/>
      <c r="G17" s="83"/>
      <c r="H17" s="37"/>
      <c r="I17" s="4"/>
      <c r="J17" s="35" t="e">
        <f t="shared" si="1"/>
        <v>#NUM!</v>
      </c>
      <c r="K17" s="38" t="e">
        <f>VLOOKUP(J17,Vaikinu_Duomenys!$B$7:$D$27,2)</f>
        <v>#NUM!</v>
      </c>
      <c r="L17" s="38" t="e">
        <f>VLOOKUP(J17,Vaikinu_Duomenys!$B$7:$D$27,3)</f>
        <v>#NUM!</v>
      </c>
      <c r="M17" s="38" t="e">
        <f t="shared" si="0"/>
        <v>#NUM!</v>
      </c>
      <c r="N17" s="38" t="e">
        <f t="shared" si="2"/>
        <v>#NUM!</v>
      </c>
      <c r="O17" s="38" t="e">
        <f t="shared" si="3"/>
        <v>#NUM!</v>
      </c>
      <c r="P17" s="36"/>
      <c r="Q17" s="36"/>
      <c r="R17" s="36"/>
      <c r="S17" s="16"/>
    </row>
    <row r="18" spans="1:19" ht="20.25" customHeight="1">
      <c r="A18" s="88">
        <v>9</v>
      </c>
      <c r="B18" s="4"/>
      <c r="C18" s="2" t="str">
        <f t="shared" ref="C18:C29" si="4">$D$4</f>
        <v/>
      </c>
      <c r="D18" s="3"/>
      <c r="E18" s="3"/>
      <c r="F18" s="3"/>
      <c r="G18" s="83"/>
      <c r="H18" s="37"/>
      <c r="I18" s="3"/>
      <c r="J18" s="35" t="e">
        <f t="shared" si="1"/>
        <v>#NUM!</v>
      </c>
      <c r="K18" s="38" t="e">
        <f>VLOOKUP(J18,Vaikinu_Duomenys!$B$7:$D$27,2)</f>
        <v>#NUM!</v>
      </c>
      <c r="L18" s="38" t="e">
        <f>VLOOKUP(J18,Vaikinu_Duomenys!$B$7:$D$27,3)</f>
        <v>#NUM!</v>
      </c>
      <c r="M18" s="38" t="e">
        <f t="shared" si="0"/>
        <v>#NUM!</v>
      </c>
      <c r="N18" s="38" t="e">
        <f t="shared" si="2"/>
        <v>#NUM!</v>
      </c>
      <c r="O18" s="38" t="e">
        <f t="shared" si="3"/>
        <v>#NUM!</v>
      </c>
      <c r="P18" s="36"/>
      <c r="Q18" s="36"/>
      <c r="R18" s="36"/>
      <c r="S18" s="16"/>
    </row>
    <row r="19" spans="1:19" ht="20.25" customHeight="1">
      <c r="A19" s="88">
        <v>10</v>
      </c>
      <c r="B19" s="4"/>
      <c r="C19" s="2" t="str">
        <f t="shared" si="4"/>
        <v/>
      </c>
      <c r="D19" s="3"/>
      <c r="E19" s="3"/>
      <c r="F19" s="3"/>
      <c r="G19" s="83"/>
      <c r="H19" s="37"/>
      <c r="I19" s="3"/>
      <c r="J19" s="35" t="e">
        <f t="shared" si="1"/>
        <v>#NUM!</v>
      </c>
      <c r="K19" s="38" t="e">
        <f>VLOOKUP(J19,Vaikinu_Duomenys!$B$7:$D$27,2)</f>
        <v>#NUM!</v>
      </c>
      <c r="L19" s="38" t="e">
        <f>VLOOKUP(J19,Vaikinu_Duomenys!$B$7:$D$27,3)</f>
        <v>#NUM!</v>
      </c>
      <c r="M19" s="38" t="e">
        <f t="shared" si="0"/>
        <v>#NUM!</v>
      </c>
      <c r="N19" s="38" t="e">
        <f t="shared" si="2"/>
        <v>#NUM!</v>
      </c>
      <c r="O19" s="38" t="e">
        <f t="shared" si="3"/>
        <v>#NUM!</v>
      </c>
      <c r="P19" s="36"/>
      <c r="Q19" s="36"/>
      <c r="R19" s="36"/>
      <c r="S19" s="16"/>
    </row>
    <row r="20" spans="1:19" ht="20.25" customHeight="1">
      <c r="A20" s="88">
        <v>11</v>
      </c>
      <c r="B20" s="4"/>
      <c r="C20" s="2" t="str">
        <f t="shared" si="4"/>
        <v/>
      </c>
      <c r="D20" s="3"/>
      <c r="E20" s="3"/>
      <c r="F20" s="3"/>
      <c r="G20" s="83"/>
      <c r="H20" s="37"/>
      <c r="I20" s="4"/>
      <c r="J20" s="35" t="e">
        <f t="shared" si="1"/>
        <v>#NUM!</v>
      </c>
      <c r="K20" s="38" t="e">
        <f>VLOOKUP(J20,Vaikinu_Duomenys!$B$7:$D$27,2)</f>
        <v>#NUM!</v>
      </c>
      <c r="L20" s="38" t="e">
        <f>VLOOKUP(J20,Vaikinu_Duomenys!$B$7:$D$27,3)</f>
        <v>#NUM!</v>
      </c>
      <c r="M20" s="38" t="e">
        <f t="shared" si="0"/>
        <v>#NUM!</v>
      </c>
      <c r="N20" s="38" t="e">
        <f t="shared" si="2"/>
        <v>#NUM!</v>
      </c>
      <c r="O20" s="38" t="e">
        <f t="shared" si="3"/>
        <v>#NUM!</v>
      </c>
      <c r="P20" s="36"/>
      <c r="Q20" s="36"/>
      <c r="R20" s="36"/>
      <c r="S20" s="16"/>
    </row>
    <row r="21" spans="1:19" ht="20.25" customHeight="1">
      <c r="A21" s="88">
        <v>12</v>
      </c>
      <c r="B21" s="4"/>
      <c r="C21" s="2" t="str">
        <f t="shared" si="4"/>
        <v/>
      </c>
      <c r="D21" s="3"/>
      <c r="E21" s="3"/>
      <c r="F21" s="3"/>
      <c r="G21" s="83"/>
      <c r="H21" s="37"/>
      <c r="I21" s="4"/>
      <c r="J21" s="35" t="e">
        <f t="shared" si="1"/>
        <v>#NUM!</v>
      </c>
      <c r="K21" s="38" t="e">
        <f>VLOOKUP(J21,Vaikinu_Duomenys!$B$7:$D$27,2)</f>
        <v>#NUM!</v>
      </c>
      <c r="L21" s="38" t="e">
        <f>VLOOKUP(J21,Vaikinu_Duomenys!$B$7:$D$27,3)</f>
        <v>#NUM!</v>
      </c>
      <c r="M21" s="38" t="e">
        <f t="shared" si="0"/>
        <v>#NUM!</v>
      </c>
      <c r="N21" s="38" t="e">
        <f t="shared" si="2"/>
        <v>#NUM!</v>
      </c>
      <c r="O21" s="38" t="e">
        <f t="shared" si="3"/>
        <v>#NUM!</v>
      </c>
      <c r="P21" s="36"/>
      <c r="Q21" s="36"/>
      <c r="R21" s="36"/>
      <c r="S21" s="16"/>
    </row>
    <row r="22" spans="1:19" ht="20.25" customHeight="1">
      <c r="A22" s="88">
        <v>13</v>
      </c>
      <c r="B22" s="4"/>
      <c r="C22" s="2" t="str">
        <f t="shared" si="4"/>
        <v/>
      </c>
      <c r="D22" s="3"/>
      <c r="E22" s="3"/>
      <c r="F22" s="3"/>
      <c r="G22" s="83"/>
      <c r="H22" s="37"/>
      <c r="I22" s="3"/>
      <c r="J22" s="35" t="e">
        <f t="shared" si="1"/>
        <v>#NUM!</v>
      </c>
      <c r="K22" s="38" t="e">
        <f>VLOOKUP(J22,Vaikinu_Duomenys!$B$7:$D$27,2)</f>
        <v>#NUM!</v>
      </c>
      <c r="L22" s="38" t="e">
        <f>VLOOKUP(J22,Vaikinu_Duomenys!$B$7:$D$27,3)</f>
        <v>#NUM!</v>
      </c>
      <c r="M22" s="38" t="e">
        <f t="shared" si="0"/>
        <v>#NUM!</v>
      </c>
      <c r="N22" s="38" t="e">
        <f t="shared" si="2"/>
        <v>#NUM!</v>
      </c>
      <c r="O22" s="38" t="e">
        <f t="shared" si="3"/>
        <v>#NUM!</v>
      </c>
      <c r="P22" s="36"/>
      <c r="Q22" s="36"/>
      <c r="R22" s="36"/>
      <c r="S22" s="16"/>
    </row>
    <row r="23" spans="1:19" ht="20.25" customHeight="1">
      <c r="A23" s="88">
        <v>14</v>
      </c>
      <c r="B23" s="4"/>
      <c r="C23" s="2" t="str">
        <f t="shared" si="4"/>
        <v/>
      </c>
      <c r="D23" s="4"/>
      <c r="E23" s="4"/>
      <c r="F23" s="3"/>
      <c r="G23" s="83"/>
      <c r="H23" s="37"/>
      <c r="I23" s="3"/>
      <c r="J23" s="35" t="e">
        <f t="shared" si="1"/>
        <v>#NUM!</v>
      </c>
      <c r="K23" s="38" t="e">
        <f>VLOOKUP(J23,Vaikinu_Duomenys!$B$7:$D$27,2)</f>
        <v>#NUM!</v>
      </c>
      <c r="L23" s="38" t="e">
        <f>VLOOKUP(J23,Vaikinu_Duomenys!$B$7:$D$27,3)</f>
        <v>#NUM!</v>
      </c>
      <c r="M23" s="38" t="e">
        <f t="shared" si="0"/>
        <v>#NUM!</v>
      </c>
      <c r="N23" s="38" t="e">
        <f t="shared" si="2"/>
        <v>#NUM!</v>
      </c>
      <c r="O23" s="38" t="e">
        <f t="shared" si="3"/>
        <v>#NUM!</v>
      </c>
      <c r="P23" s="36"/>
      <c r="Q23" s="36"/>
      <c r="R23" s="36"/>
      <c r="S23" s="16"/>
    </row>
    <row r="24" spans="1:19" ht="20.25" customHeight="1">
      <c r="A24" s="88">
        <v>15</v>
      </c>
      <c r="B24" s="4"/>
      <c r="C24" s="2" t="str">
        <f t="shared" si="4"/>
        <v/>
      </c>
      <c r="D24" s="4"/>
      <c r="E24" s="3"/>
      <c r="F24" s="3"/>
      <c r="G24" s="83"/>
      <c r="H24" s="37"/>
      <c r="I24" s="4"/>
      <c r="J24" s="35" t="e">
        <f t="shared" si="1"/>
        <v>#NUM!</v>
      </c>
      <c r="K24" s="38" t="e">
        <f>VLOOKUP(J24,Vaikinu_Duomenys!$B$7:$D$27,2)</f>
        <v>#NUM!</v>
      </c>
      <c r="L24" s="38" t="e">
        <f>VLOOKUP(J24,Vaikinu_Duomenys!$B$7:$D$27,3)</f>
        <v>#NUM!</v>
      </c>
      <c r="M24" s="38" t="e">
        <f t="shared" si="0"/>
        <v>#NUM!</v>
      </c>
      <c r="N24" s="38" t="e">
        <f t="shared" si="2"/>
        <v>#NUM!</v>
      </c>
      <c r="O24" s="38" t="e">
        <f t="shared" si="3"/>
        <v>#NUM!</v>
      </c>
      <c r="P24" s="36"/>
      <c r="Q24" s="36"/>
      <c r="R24" s="36"/>
      <c r="S24" s="16"/>
    </row>
    <row r="25" spans="1:19" ht="20.25" customHeight="1">
      <c r="A25" s="88">
        <v>16</v>
      </c>
      <c r="B25" s="4"/>
      <c r="C25" s="2" t="str">
        <f t="shared" si="4"/>
        <v/>
      </c>
      <c r="D25" s="4"/>
      <c r="E25" s="3"/>
      <c r="F25" s="3"/>
      <c r="G25" s="83"/>
      <c r="H25" s="37"/>
      <c r="I25" s="4"/>
      <c r="J25" s="35" t="e">
        <f t="shared" si="1"/>
        <v>#NUM!</v>
      </c>
      <c r="K25" s="38" t="e">
        <f>VLOOKUP(J25,Vaikinu_Duomenys!$B$7:$D$27,2)</f>
        <v>#NUM!</v>
      </c>
      <c r="L25" s="38" t="e">
        <f>VLOOKUP(J25,Vaikinu_Duomenys!$B$7:$D$27,3)</f>
        <v>#NUM!</v>
      </c>
      <c r="M25" s="38" t="e">
        <f t="shared" si="0"/>
        <v>#NUM!</v>
      </c>
      <c r="N25" s="38" t="e">
        <f t="shared" si="2"/>
        <v>#NUM!</v>
      </c>
      <c r="O25" s="38" t="e">
        <f t="shared" si="3"/>
        <v>#NUM!</v>
      </c>
      <c r="P25" s="36"/>
      <c r="Q25" s="36"/>
      <c r="R25" s="36"/>
      <c r="S25" s="16"/>
    </row>
    <row r="26" spans="1:19" ht="20.25" customHeight="1">
      <c r="A26" s="88">
        <v>17</v>
      </c>
      <c r="B26" s="4"/>
      <c r="C26" s="2" t="str">
        <f t="shared" si="4"/>
        <v/>
      </c>
      <c r="D26" s="4"/>
      <c r="E26" s="4"/>
      <c r="F26" s="5"/>
      <c r="G26" s="83"/>
      <c r="H26" s="37"/>
      <c r="I26" s="3"/>
      <c r="J26" s="35" t="e">
        <f t="shared" si="1"/>
        <v>#NUM!</v>
      </c>
      <c r="K26" s="38" t="e">
        <f>VLOOKUP(J26,Vaikinu_Duomenys!$B$7:$D$27,2)</f>
        <v>#NUM!</v>
      </c>
      <c r="L26" s="38" t="e">
        <f>VLOOKUP(J26,Vaikinu_Duomenys!$B$7:$D$27,3)</f>
        <v>#NUM!</v>
      </c>
      <c r="M26" s="38" t="e">
        <f t="shared" si="0"/>
        <v>#NUM!</v>
      </c>
      <c r="N26" s="38" t="e">
        <f t="shared" si="2"/>
        <v>#NUM!</v>
      </c>
      <c r="O26" s="38" t="e">
        <f t="shared" si="3"/>
        <v>#NUM!</v>
      </c>
      <c r="P26" s="36"/>
      <c r="Q26" s="36"/>
      <c r="R26" s="36"/>
      <c r="S26" s="16"/>
    </row>
    <row r="27" spans="1:19" ht="20.25" customHeight="1">
      <c r="A27" s="88">
        <v>18</v>
      </c>
      <c r="B27" s="4"/>
      <c r="C27" s="2" t="str">
        <f t="shared" si="4"/>
        <v/>
      </c>
      <c r="D27" s="4"/>
      <c r="E27" s="4"/>
      <c r="F27" s="5"/>
      <c r="G27" s="83"/>
      <c r="H27" s="37"/>
      <c r="I27" s="3"/>
      <c r="J27" s="35" t="e">
        <f t="shared" si="1"/>
        <v>#NUM!</v>
      </c>
      <c r="K27" s="38" t="e">
        <f>VLOOKUP(J27,Vaikinu_Duomenys!$B$7:$D$27,2)</f>
        <v>#NUM!</v>
      </c>
      <c r="L27" s="38" t="e">
        <f>VLOOKUP(J27,Vaikinu_Duomenys!$B$7:$D$27,3)</f>
        <v>#NUM!</v>
      </c>
      <c r="M27" s="38" t="e">
        <f t="shared" si="0"/>
        <v>#NUM!</v>
      </c>
      <c r="N27" s="38" t="e">
        <f t="shared" si="2"/>
        <v>#NUM!</v>
      </c>
      <c r="O27" s="38" t="e">
        <f t="shared" si="3"/>
        <v>#NUM!</v>
      </c>
      <c r="P27" s="36"/>
      <c r="Q27" s="36"/>
      <c r="R27" s="36"/>
      <c r="S27" s="16"/>
    </row>
    <row r="28" spans="1:19" ht="20.25" customHeight="1">
      <c r="A28" s="88">
        <v>19</v>
      </c>
      <c r="B28" s="4"/>
      <c r="C28" s="2" t="str">
        <f t="shared" si="4"/>
        <v/>
      </c>
      <c r="D28" s="4"/>
      <c r="E28" s="4"/>
      <c r="F28" s="5"/>
      <c r="G28" s="83"/>
      <c r="H28" s="37"/>
      <c r="I28" s="4"/>
      <c r="J28" s="35" t="e">
        <f t="shared" si="1"/>
        <v>#NUM!</v>
      </c>
      <c r="K28" s="38" t="e">
        <f>VLOOKUP(J28,Vaikinu_Duomenys!$B$7:$D$27,2)</f>
        <v>#NUM!</v>
      </c>
      <c r="L28" s="38" t="e">
        <f>VLOOKUP(J28,Vaikinu_Duomenys!$B$7:$D$27,3)</f>
        <v>#NUM!</v>
      </c>
      <c r="M28" s="38" t="e">
        <f t="shared" si="0"/>
        <v>#NUM!</v>
      </c>
      <c r="N28" s="38" t="e">
        <f t="shared" si="2"/>
        <v>#NUM!</v>
      </c>
      <c r="O28" s="38" t="e">
        <f t="shared" si="3"/>
        <v>#NUM!</v>
      </c>
      <c r="P28" s="36"/>
      <c r="Q28" s="36"/>
      <c r="R28" s="36"/>
      <c r="S28" s="16"/>
    </row>
    <row r="29" spans="1:19" ht="20.25" customHeight="1" thickBot="1">
      <c r="A29" s="88">
        <v>20</v>
      </c>
      <c r="B29" s="4"/>
      <c r="C29" s="2" t="str">
        <f t="shared" si="4"/>
        <v/>
      </c>
      <c r="D29" s="4"/>
      <c r="E29" s="4"/>
      <c r="F29" s="5"/>
      <c r="G29" s="83"/>
      <c r="H29" s="37"/>
      <c r="I29" s="4"/>
      <c r="J29" s="35" t="e">
        <f t="shared" si="1"/>
        <v>#NUM!</v>
      </c>
      <c r="K29" s="38" t="e">
        <f>VLOOKUP(J29,Vaikinu_Duomenys!$B$7:$D$27,2)</f>
        <v>#NUM!</v>
      </c>
      <c r="L29" s="38" t="e">
        <f>VLOOKUP(J29,Vaikinu_Duomenys!$B$7:$D$27,3)</f>
        <v>#NUM!</v>
      </c>
      <c r="M29" s="38" t="e">
        <f t="shared" si="0"/>
        <v>#NUM!</v>
      </c>
      <c r="N29" s="38" t="e">
        <f t="shared" si="2"/>
        <v>#NUM!</v>
      </c>
      <c r="O29" s="38" t="e">
        <f t="shared" si="3"/>
        <v>#NUM!</v>
      </c>
      <c r="P29" s="36"/>
      <c r="Q29" s="36"/>
      <c r="R29" s="36"/>
      <c r="S29" s="16"/>
    </row>
    <row r="30" spans="1:19" ht="16.5" customHeight="1">
      <c r="A30" s="29" t="s">
        <v>245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5" customHeight="1">
      <c r="A31" s="30"/>
      <c r="G31" s="118" t="s">
        <v>137</v>
      </c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</row>
    <row r="32" spans="1:19" ht="10.5" customHeight="1"/>
    <row r="33" spans="2:19" ht="16.5" customHeight="1">
      <c r="B33" s="85" t="s">
        <v>126</v>
      </c>
      <c r="C33" s="1"/>
      <c r="D33" s="117"/>
      <c r="E33" s="117"/>
      <c r="F33" s="117"/>
      <c r="G33" s="117"/>
      <c r="Q33" s="84" t="s">
        <v>124</v>
      </c>
      <c r="R33" s="129"/>
      <c r="S33" s="129"/>
    </row>
    <row r="34" spans="2:19">
      <c r="D34" s="112" t="s">
        <v>136</v>
      </c>
      <c r="E34" s="112"/>
      <c r="F34" s="112"/>
      <c r="G34" s="112"/>
      <c r="R34" s="112" t="s">
        <v>136</v>
      </c>
      <c r="S34" s="112"/>
    </row>
  </sheetData>
  <mergeCells count="21">
    <mergeCell ref="R34:S34"/>
    <mergeCell ref="D34:G34"/>
    <mergeCell ref="P8:R8"/>
    <mergeCell ref="D33:G33"/>
    <mergeCell ref="R33:S33"/>
    <mergeCell ref="D8:F8"/>
    <mergeCell ref="G31:S31"/>
    <mergeCell ref="J8:O8"/>
    <mergeCell ref="I8:I9"/>
    <mergeCell ref="G8:G9"/>
    <mergeCell ref="A1:S1"/>
    <mergeCell ref="H8:H9"/>
    <mergeCell ref="A8:A9"/>
    <mergeCell ref="B8:B9"/>
    <mergeCell ref="A6:B6"/>
    <mergeCell ref="D4:Q4"/>
    <mergeCell ref="S8:S9"/>
    <mergeCell ref="D5:Q5"/>
    <mergeCell ref="A3:S3"/>
    <mergeCell ref="C8:C9"/>
    <mergeCell ref="R6:S6"/>
  </mergeCells>
  <phoneticPr fontId="0" type="noConversion"/>
  <dataValidations count="11">
    <dataValidation type="decimal" allowBlank="1" showInputMessage="1" showErrorMessage="1" sqref="D10:D29">
      <formula1>1950</formula1>
      <formula2>2020</formula2>
    </dataValidation>
    <dataValidation type="decimal" allowBlank="1" showInputMessage="1" showErrorMessage="1" sqref="E10:E29">
      <formula1>1</formula1>
      <formula2>12</formula2>
    </dataValidation>
    <dataValidation type="decimal" allowBlank="1" showInputMessage="1" showErrorMessage="1" sqref="F10:F29">
      <formula1>1</formula1>
      <formula2>31</formula2>
    </dataValidation>
    <dataValidation type="list" allowBlank="1" showInputMessage="1" sqref="H10:H29">
      <formula1>Kiu</formula1>
    </dataValidation>
    <dataValidation type="list" allowBlank="1" showInputMessage="1" showErrorMessage="1" sqref="M10:M29">
      <formula1>KATA</formula1>
    </dataValidation>
    <dataValidation type="list" allowBlank="1" showInputMessage="1" showErrorMessage="1" sqref="N10:N29">
      <formula1>KUMITE</formula1>
    </dataValidation>
    <dataValidation type="list" allowBlank="1" showInputMessage="1" showErrorMessage="1" sqref="O10:O29">
      <formula1>FANTOM</formula1>
    </dataValidation>
    <dataValidation type="list" allowBlank="1" showInputMessage="1" sqref="G10:G29">
      <formula1>Treneriai</formula1>
    </dataValidation>
    <dataValidation type="list" allowBlank="1" showInputMessage="1" sqref="P10:P29">
      <formula1>INDIRECT($M10)</formula1>
    </dataValidation>
    <dataValidation type="list" allowBlank="1" showInputMessage="1" sqref="Q10:Q29">
      <formula1>INDIRECT($N10)</formula1>
    </dataValidation>
    <dataValidation type="list" allowBlank="1" showInputMessage="1" sqref="R10:R29">
      <formula1>INDIRECT($O10)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M33"/>
  <sheetViews>
    <sheetView zoomScaleNormal="100" workbookViewId="0">
      <selection activeCell="I29" sqref="I29:I30"/>
    </sheetView>
  </sheetViews>
  <sheetFormatPr defaultRowHeight="15"/>
  <cols>
    <col min="1" max="1" width="15.140625" customWidth="1"/>
    <col min="2" max="2" width="10.7109375" customWidth="1"/>
    <col min="3" max="3" width="13.85546875" customWidth="1"/>
    <col min="4" max="4" width="10.42578125" customWidth="1"/>
    <col min="5" max="5" width="14.140625" customWidth="1"/>
    <col min="6" max="6" width="23.5703125" customWidth="1"/>
    <col min="7" max="7" width="21.85546875" bestFit="1" customWidth="1"/>
    <col min="8" max="8" width="23.140625" bestFit="1" customWidth="1"/>
    <col min="9" max="11" width="23.85546875" bestFit="1" customWidth="1"/>
    <col min="12" max="12" width="11" bestFit="1" customWidth="1"/>
    <col min="13" max="13" width="13.7109375" bestFit="1" customWidth="1"/>
  </cols>
  <sheetData>
    <row r="2" spans="1:13">
      <c r="B2" s="57"/>
    </row>
    <row r="3" spans="1:13">
      <c r="A3" s="58" t="s">
        <v>31</v>
      </c>
      <c r="F3" s="58" t="s">
        <v>83</v>
      </c>
    </row>
    <row r="4" spans="1:13">
      <c r="A4" s="15" t="s">
        <v>1</v>
      </c>
      <c r="B4" s="8" t="s">
        <v>7</v>
      </c>
      <c r="C4" s="8" t="s">
        <v>9</v>
      </c>
      <c r="D4" s="15" t="s">
        <v>33</v>
      </c>
      <c r="F4" s="91" t="s">
        <v>31</v>
      </c>
      <c r="G4" s="92" t="s">
        <v>40</v>
      </c>
      <c r="H4" s="92" t="s">
        <v>164</v>
      </c>
      <c r="I4" s="93" t="s">
        <v>163</v>
      </c>
      <c r="J4" s="101" t="s">
        <v>141</v>
      </c>
    </row>
    <row r="5" spans="1:13">
      <c r="A5" s="14" t="s">
        <v>17</v>
      </c>
      <c r="B5" s="12">
        <v>2</v>
      </c>
      <c r="C5" s="27" t="s">
        <v>86</v>
      </c>
      <c r="D5" s="40" t="s">
        <v>87</v>
      </c>
      <c r="F5" s="94" t="s">
        <v>10</v>
      </c>
      <c r="G5" s="95" t="s">
        <v>90</v>
      </c>
      <c r="H5" s="95" t="s">
        <v>231</v>
      </c>
      <c r="I5" s="95" t="s">
        <v>95</v>
      </c>
      <c r="J5" s="102" t="s">
        <v>142</v>
      </c>
    </row>
    <row r="6" spans="1:13">
      <c r="A6" s="14" t="s">
        <v>18</v>
      </c>
      <c r="B6" s="12">
        <v>3</v>
      </c>
      <c r="C6" s="27" t="s">
        <v>86</v>
      </c>
      <c r="D6" s="40" t="s">
        <v>87</v>
      </c>
      <c r="F6" s="94" t="s">
        <v>11</v>
      </c>
      <c r="G6" s="95" t="s">
        <v>100</v>
      </c>
      <c r="H6" s="95" t="s">
        <v>232</v>
      </c>
      <c r="I6" s="95" t="s">
        <v>101</v>
      </c>
      <c r="J6" s="102" t="s">
        <v>143</v>
      </c>
    </row>
    <row r="7" spans="1:13">
      <c r="A7" s="14" t="s">
        <v>19</v>
      </c>
      <c r="B7" s="12">
        <v>4</v>
      </c>
      <c r="C7" s="27" t="s">
        <v>86</v>
      </c>
      <c r="D7" s="40" t="s">
        <v>87</v>
      </c>
      <c r="F7" s="94" t="s">
        <v>12</v>
      </c>
      <c r="G7" s="95" t="s">
        <v>102</v>
      </c>
      <c r="H7" s="95" t="s">
        <v>233</v>
      </c>
      <c r="I7" s="95" t="s">
        <v>103</v>
      </c>
      <c r="J7" s="102" t="s">
        <v>144</v>
      </c>
    </row>
    <row r="8" spans="1:13">
      <c r="A8" s="14" t="s">
        <v>20</v>
      </c>
      <c r="B8" s="12">
        <v>5</v>
      </c>
      <c r="C8" s="27" t="s">
        <v>86</v>
      </c>
      <c r="D8" s="40" t="s">
        <v>87</v>
      </c>
      <c r="F8" s="94" t="s">
        <v>13</v>
      </c>
      <c r="G8" s="95" t="s">
        <v>91</v>
      </c>
      <c r="H8" s="95" t="s">
        <v>234</v>
      </c>
      <c r="I8" s="95" t="s">
        <v>96</v>
      </c>
      <c r="J8" s="102" t="s">
        <v>145</v>
      </c>
    </row>
    <row r="9" spans="1:13">
      <c r="A9" s="14" t="s">
        <v>21</v>
      </c>
      <c r="B9" s="9">
        <v>6</v>
      </c>
      <c r="C9" s="10" t="s">
        <v>10</v>
      </c>
      <c r="D9" s="9" t="s">
        <v>32</v>
      </c>
      <c r="F9" s="94" t="s">
        <v>14</v>
      </c>
      <c r="G9" s="95" t="s">
        <v>92</v>
      </c>
      <c r="H9" s="95" t="s">
        <v>235</v>
      </c>
      <c r="I9" s="95" t="s">
        <v>97</v>
      </c>
      <c r="J9" s="102" t="s">
        <v>146</v>
      </c>
    </row>
    <row r="10" spans="1:13">
      <c r="A10" s="14" t="s">
        <v>22</v>
      </c>
      <c r="B10" s="9">
        <v>7</v>
      </c>
      <c r="C10" s="10" t="s">
        <v>10</v>
      </c>
      <c r="D10" s="9" t="s">
        <v>32</v>
      </c>
      <c r="F10" s="94" t="s">
        <v>15</v>
      </c>
      <c r="G10" s="95" t="s">
        <v>138</v>
      </c>
      <c r="H10" s="95" t="s">
        <v>236</v>
      </c>
      <c r="I10" s="95" t="s">
        <v>139</v>
      </c>
      <c r="J10" s="102" t="s">
        <v>147</v>
      </c>
    </row>
    <row r="11" spans="1:13">
      <c r="A11" s="14" t="s">
        <v>23</v>
      </c>
      <c r="B11" s="9">
        <v>8</v>
      </c>
      <c r="C11" s="10" t="s">
        <v>11</v>
      </c>
      <c r="D11" s="9" t="s">
        <v>35</v>
      </c>
      <c r="F11" s="97" t="s">
        <v>86</v>
      </c>
      <c r="G11" s="98" t="s">
        <v>93</v>
      </c>
      <c r="H11" s="98" t="s">
        <v>237</v>
      </c>
      <c r="I11" s="98" t="s">
        <v>98</v>
      </c>
      <c r="J11" s="103" t="s">
        <v>148</v>
      </c>
    </row>
    <row r="12" spans="1:13">
      <c r="A12" s="14" t="s">
        <v>24</v>
      </c>
      <c r="B12" s="9">
        <v>9</v>
      </c>
      <c r="C12" s="10" t="s">
        <v>11</v>
      </c>
      <c r="D12" s="9" t="s">
        <v>35</v>
      </c>
      <c r="F12" s="99" t="s">
        <v>88</v>
      </c>
      <c r="G12" s="100" t="s">
        <v>94</v>
      </c>
      <c r="H12" s="100" t="s">
        <v>238</v>
      </c>
      <c r="I12" s="100" t="s">
        <v>99</v>
      </c>
      <c r="J12" s="104" t="s">
        <v>149</v>
      </c>
    </row>
    <row r="13" spans="1:13">
      <c r="A13" s="14" t="s">
        <v>25</v>
      </c>
      <c r="B13" s="9">
        <v>10</v>
      </c>
      <c r="C13" s="10" t="s">
        <v>12</v>
      </c>
      <c r="D13" s="9" t="s">
        <v>36</v>
      </c>
      <c r="F13" s="59"/>
      <c r="G13" s="60"/>
      <c r="H13" s="60"/>
      <c r="I13" s="60"/>
    </row>
    <row r="14" spans="1:13">
      <c r="A14" s="14" t="s">
        <v>26</v>
      </c>
      <c r="B14" s="9">
        <v>11</v>
      </c>
      <c r="C14" s="10" t="s">
        <v>12</v>
      </c>
      <c r="D14" s="9" t="s">
        <v>36</v>
      </c>
      <c r="F14" s="59"/>
      <c r="G14" s="60"/>
      <c r="H14" s="60"/>
      <c r="I14" s="60"/>
    </row>
    <row r="15" spans="1:13">
      <c r="A15" s="14" t="s">
        <v>27</v>
      </c>
      <c r="B15" s="9">
        <v>12</v>
      </c>
      <c r="C15" s="10" t="s">
        <v>13</v>
      </c>
      <c r="D15" s="9" t="s">
        <v>37</v>
      </c>
      <c r="F15" s="58" t="s">
        <v>85</v>
      </c>
    </row>
    <row r="16" spans="1:13">
      <c r="A16" s="14" t="s">
        <v>28</v>
      </c>
      <c r="B16" s="9">
        <v>13</v>
      </c>
      <c r="C16" s="10" t="s">
        <v>13</v>
      </c>
      <c r="D16" s="9" t="s">
        <v>37</v>
      </c>
      <c r="F16" s="66" t="s">
        <v>10</v>
      </c>
      <c r="G16" s="66" t="s">
        <v>11</v>
      </c>
      <c r="H16" s="66" t="s">
        <v>12</v>
      </c>
      <c r="I16" s="66" t="s">
        <v>13</v>
      </c>
      <c r="J16" s="66" t="s">
        <v>14</v>
      </c>
      <c r="K16" s="66" t="s">
        <v>15</v>
      </c>
      <c r="L16" s="66" t="s">
        <v>54</v>
      </c>
      <c r="M16" s="66" t="s">
        <v>54</v>
      </c>
    </row>
    <row r="17" spans="2:13">
      <c r="B17" s="9">
        <v>14</v>
      </c>
      <c r="C17" s="10" t="s">
        <v>14</v>
      </c>
      <c r="D17" s="9" t="s">
        <v>38</v>
      </c>
      <c r="F17" s="67" t="s">
        <v>8</v>
      </c>
      <c r="G17" s="68"/>
      <c r="H17" s="68"/>
      <c r="I17" s="68"/>
      <c r="J17" s="68"/>
      <c r="K17" s="68"/>
      <c r="L17" s="68"/>
      <c r="M17" s="69"/>
    </row>
    <row r="18" spans="2:13">
      <c r="B18" s="9">
        <v>15</v>
      </c>
      <c r="C18" s="10" t="s">
        <v>14</v>
      </c>
      <c r="D18" s="9" t="s">
        <v>38</v>
      </c>
      <c r="F18" s="68" t="s">
        <v>191</v>
      </c>
      <c r="G18" s="68" t="s">
        <v>221</v>
      </c>
      <c r="H18" s="68" t="s">
        <v>223</v>
      </c>
      <c r="I18" s="68" t="s">
        <v>200</v>
      </c>
      <c r="J18" s="68" t="s">
        <v>202</v>
      </c>
      <c r="K18" s="68" t="s">
        <v>204</v>
      </c>
      <c r="L18" s="68" t="s">
        <v>128</v>
      </c>
      <c r="M18" s="68" t="s">
        <v>129</v>
      </c>
    </row>
    <row r="19" spans="2:13">
      <c r="B19" s="9">
        <v>16</v>
      </c>
      <c r="C19" s="10" t="s">
        <v>15</v>
      </c>
      <c r="D19" s="9" t="s">
        <v>39</v>
      </c>
      <c r="F19" s="68"/>
      <c r="G19" s="68" t="s">
        <v>222</v>
      </c>
      <c r="H19" s="68" t="s">
        <v>224</v>
      </c>
      <c r="I19" s="68" t="s">
        <v>201</v>
      </c>
      <c r="J19" s="68" t="s">
        <v>225</v>
      </c>
      <c r="K19" s="68" t="s">
        <v>226</v>
      </c>
      <c r="L19" s="68"/>
      <c r="M19" s="68"/>
    </row>
    <row r="20" spans="2:13">
      <c r="B20" s="9">
        <v>17</v>
      </c>
      <c r="C20" s="10" t="s">
        <v>15</v>
      </c>
      <c r="D20" s="9" t="s">
        <v>39</v>
      </c>
      <c r="F20" s="68"/>
      <c r="G20" s="68"/>
      <c r="H20" s="68"/>
      <c r="I20" s="68"/>
      <c r="J20" s="68"/>
      <c r="K20" s="68"/>
      <c r="L20" s="68"/>
      <c r="M20" s="68"/>
    </row>
    <row r="21" spans="2:13">
      <c r="B21" s="9">
        <v>18</v>
      </c>
      <c r="C21" s="11" t="s">
        <v>88</v>
      </c>
      <c r="D21" s="41" t="s">
        <v>89</v>
      </c>
      <c r="F21" s="67" t="s">
        <v>141</v>
      </c>
      <c r="G21" s="68"/>
      <c r="H21" s="68"/>
      <c r="I21" s="68"/>
      <c r="J21" s="68"/>
      <c r="K21" s="68"/>
      <c r="L21" s="68"/>
      <c r="M21" s="68"/>
    </row>
    <row r="22" spans="2:13">
      <c r="B22" s="9">
        <v>19</v>
      </c>
      <c r="C22" s="11" t="s">
        <v>88</v>
      </c>
      <c r="D22" s="41" t="s">
        <v>89</v>
      </c>
      <c r="F22" s="70" t="s">
        <v>127</v>
      </c>
      <c r="G22" s="70" t="s">
        <v>127</v>
      </c>
      <c r="H22" s="70" t="s">
        <v>127</v>
      </c>
      <c r="I22" s="68" t="s">
        <v>150</v>
      </c>
      <c r="J22" s="68" t="s">
        <v>151</v>
      </c>
      <c r="K22" s="68" t="s">
        <v>151</v>
      </c>
      <c r="L22" s="68" t="s">
        <v>128</v>
      </c>
      <c r="M22" s="68" t="s">
        <v>129</v>
      </c>
    </row>
    <row r="23" spans="2:13">
      <c r="B23" s="9">
        <v>20</v>
      </c>
      <c r="C23" s="11" t="s">
        <v>88</v>
      </c>
      <c r="D23" s="41" t="s">
        <v>89</v>
      </c>
      <c r="F23" s="68"/>
      <c r="G23" s="68"/>
      <c r="H23" s="68"/>
      <c r="I23" s="68"/>
      <c r="J23" s="68"/>
      <c r="K23" s="68"/>
      <c r="L23" s="68"/>
      <c r="M23" s="68"/>
    </row>
    <row r="24" spans="2:13">
      <c r="B24" s="9">
        <v>21</v>
      </c>
      <c r="C24" s="11" t="s">
        <v>88</v>
      </c>
      <c r="D24" s="41" t="s">
        <v>89</v>
      </c>
      <c r="F24" s="108" t="s">
        <v>190</v>
      </c>
      <c r="G24" s="109"/>
      <c r="H24" s="109"/>
      <c r="I24" s="109"/>
      <c r="J24" s="109"/>
      <c r="K24" s="109"/>
      <c r="L24" s="109"/>
      <c r="M24" s="109"/>
    </row>
    <row r="25" spans="2:13">
      <c r="B25" s="9">
        <v>22</v>
      </c>
      <c r="C25" s="11" t="s">
        <v>88</v>
      </c>
      <c r="D25" s="41" t="s">
        <v>89</v>
      </c>
      <c r="F25" s="109" t="s">
        <v>206</v>
      </c>
      <c r="G25" s="109" t="s">
        <v>227</v>
      </c>
      <c r="H25" s="109" t="s">
        <v>229</v>
      </c>
      <c r="I25" s="109" t="s">
        <v>214</v>
      </c>
      <c r="J25" s="109" t="s">
        <v>217</v>
      </c>
      <c r="K25" s="110" t="s">
        <v>218</v>
      </c>
      <c r="L25" s="109" t="s">
        <v>128</v>
      </c>
      <c r="M25" s="109" t="s">
        <v>129</v>
      </c>
    </row>
    <row r="26" spans="2:13">
      <c r="B26" s="9">
        <v>23</v>
      </c>
      <c r="C26" s="11" t="s">
        <v>88</v>
      </c>
      <c r="D26" s="41" t="s">
        <v>89</v>
      </c>
      <c r="F26" s="109"/>
      <c r="G26" s="109" t="s">
        <v>228</v>
      </c>
      <c r="H26" s="109" t="s">
        <v>230</v>
      </c>
      <c r="I26" s="109" t="s">
        <v>215</v>
      </c>
      <c r="J26" s="109" t="s">
        <v>216</v>
      </c>
      <c r="K26" s="110" t="s">
        <v>219</v>
      </c>
      <c r="L26" s="109"/>
      <c r="M26" s="109"/>
    </row>
    <row r="27" spans="2:13">
      <c r="B27" s="9">
        <v>24</v>
      </c>
      <c r="C27" s="11" t="s">
        <v>88</v>
      </c>
      <c r="D27" s="41" t="s">
        <v>89</v>
      </c>
      <c r="F27" s="109"/>
      <c r="G27" s="109"/>
      <c r="H27" s="109"/>
      <c r="I27" s="109"/>
      <c r="J27" s="109"/>
      <c r="K27" s="109"/>
      <c r="L27" s="109"/>
      <c r="M27" s="109"/>
    </row>
    <row r="28" spans="2:13">
      <c r="B28" s="9">
        <v>25</v>
      </c>
      <c r="C28" s="11" t="s">
        <v>88</v>
      </c>
      <c r="D28" s="41" t="s">
        <v>89</v>
      </c>
      <c r="F28" s="108" t="s">
        <v>164</v>
      </c>
      <c r="G28" s="109"/>
      <c r="H28" s="109"/>
      <c r="I28" s="109"/>
      <c r="J28" s="109"/>
      <c r="K28" s="109"/>
      <c r="L28" s="109"/>
      <c r="M28" s="109"/>
    </row>
    <row r="29" spans="2:13">
      <c r="B29" s="9">
        <v>26</v>
      </c>
      <c r="C29" s="11" t="s">
        <v>88</v>
      </c>
      <c r="D29" s="41" t="s">
        <v>89</v>
      </c>
      <c r="F29" s="109" t="s">
        <v>127</v>
      </c>
      <c r="G29" s="109" t="s">
        <v>239</v>
      </c>
      <c r="H29" s="109" t="s">
        <v>184</v>
      </c>
      <c r="I29" s="109" t="s">
        <v>188</v>
      </c>
      <c r="J29" s="109" t="s">
        <v>127</v>
      </c>
      <c r="K29" s="109" t="s">
        <v>127</v>
      </c>
      <c r="L29" s="109" t="s">
        <v>128</v>
      </c>
      <c r="M29" s="109" t="s">
        <v>129</v>
      </c>
    </row>
    <row r="30" spans="2:13">
      <c r="B30" s="9">
        <v>27</v>
      </c>
      <c r="C30" s="11" t="s">
        <v>88</v>
      </c>
      <c r="D30" s="41" t="s">
        <v>89</v>
      </c>
      <c r="F30" s="109"/>
      <c r="G30" s="109" t="s">
        <v>240</v>
      </c>
      <c r="H30" s="109" t="s">
        <v>241</v>
      </c>
      <c r="I30" s="109" t="s">
        <v>242</v>
      </c>
      <c r="J30" s="109"/>
      <c r="K30" s="109"/>
      <c r="L30" s="109"/>
      <c r="M30" s="109"/>
    </row>
    <row r="31" spans="2:13">
      <c r="B31" s="9">
        <v>28</v>
      </c>
      <c r="C31" s="11" t="s">
        <v>88</v>
      </c>
      <c r="D31" s="41" t="s">
        <v>89</v>
      </c>
    </row>
    <row r="32" spans="2:13">
      <c r="B32" s="9">
        <v>29</v>
      </c>
      <c r="C32" s="11" t="s">
        <v>88</v>
      </c>
      <c r="D32" s="41" t="s">
        <v>89</v>
      </c>
    </row>
    <row r="33" spans="2:4">
      <c r="B33" s="9">
        <v>30</v>
      </c>
      <c r="C33" s="11" t="s">
        <v>88</v>
      </c>
      <c r="D33" s="41" t="s">
        <v>89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O40"/>
  <sheetViews>
    <sheetView topLeftCell="B1" zoomScaleNormal="100" workbookViewId="0">
      <selection activeCell="I33" sqref="I33:J36"/>
    </sheetView>
  </sheetViews>
  <sheetFormatPr defaultRowHeight="15"/>
  <cols>
    <col min="1" max="1" width="15.140625" customWidth="1"/>
    <col min="2" max="2" width="10.7109375" customWidth="1"/>
    <col min="3" max="3" width="13.85546875" customWidth="1"/>
    <col min="4" max="4" width="10.42578125" customWidth="1"/>
    <col min="5" max="5" width="14.140625" customWidth="1"/>
    <col min="6" max="6" width="22.85546875" bestFit="1" customWidth="1"/>
    <col min="7" max="7" width="20" bestFit="1" customWidth="1"/>
    <col min="8" max="8" width="19" bestFit="1" customWidth="1"/>
    <col min="9" max="9" width="20" bestFit="1" customWidth="1"/>
    <col min="10" max="10" width="20.28515625" bestFit="1" customWidth="1"/>
    <col min="11" max="13" width="23.85546875" bestFit="1" customWidth="1"/>
    <col min="14" max="15" width="20.5703125" bestFit="1" customWidth="1"/>
  </cols>
  <sheetData>
    <row r="2" spans="1:10" ht="15.75" thickBot="1">
      <c r="A2" s="58" t="s">
        <v>82</v>
      </c>
    </row>
    <row r="3" spans="1:10">
      <c r="A3" s="44" t="s">
        <v>3</v>
      </c>
      <c r="B3" s="45" t="s">
        <v>244</v>
      </c>
      <c r="C3" s="46"/>
      <c r="D3" s="46"/>
      <c r="E3" s="47"/>
    </row>
    <row r="4" spans="1:10">
      <c r="A4" s="48" t="s">
        <v>4</v>
      </c>
      <c r="B4" s="49">
        <v>44877</v>
      </c>
      <c r="C4" s="50"/>
      <c r="D4" s="50"/>
      <c r="E4" s="51"/>
    </row>
    <row r="5" spans="1:10">
      <c r="A5" s="48" t="s">
        <v>5</v>
      </c>
      <c r="B5" s="52" t="s">
        <v>113</v>
      </c>
      <c r="C5" s="50"/>
      <c r="D5" s="50"/>
      <c r="E5" s="51"/>
    </row>
    <row r="6" spans="1:10" ht="15" customHeight="1">
      <c r="A6" s="48" t="s">
        <v>6</v>
      </c>
      <c r="B6" s="52" t="s">
        <v>57</v>
      </c>
      <c r="C6" s="50"/>
      <c r="D6" s="50"/>
      <c r="E6" s="51"/>
    </row>
    <row r="7" spans="1:10" ht="15.75" thickBot="1">
      <c r="A7" s="53"/>
      <c r="B7" s="54"/>
      <c r="C7" s="55"/>
      <c r="D7" s="55"/>
      <c r="E7" s="56"/>
    </row>
    <row r="8" spans="1:10">
      <c r="B8" s="57"/>
    </row>
    <row r="9" spans="1:10">
      <c r="A9" s="58" t="s">
        <v>31</v>
      </c>
      <c r="F9" s="58" t="s">
        <v>83</v>
      </c>
    </row>
    <row r="10" spans="1:10">
      <c r="A10" s="15" t="s">
        <v>1</v>
      </c>
      <c r="B10" s="8" t="s">
        <v>7</v>
      </c>
      <c r="C10" s="8" t="s">
        <v>9</v>
      </c>
      <c r="D10" s="15" t="s">
        <v>33</v>
      </c>
      <c r="F10" s="91" t="s">
        <v>31</v>
      </c>
      <c r="G10" s="92" t="s">
        <v>40</v>
      </c>
      <c r="H10" s="93" t="s">
        <v>168</v>
      </c>
      <c r="I10" s="105" t="s">
        <v>167</v>
      </c>
      <c r="J10" s="101" t="s">
        <v>140</v>
      </c>
    </row>
    <row r="11" spans="1:10">
      <c r="A11" s="14" t="s">
        <v>17</v>
      </c>
      <c r="B11" s="12">
        <v>2</v>
      </c>
      <c r="C11" s="27" t="s">
        <v>52</v>
      </c>
      <c r="D11" s="40" t="s">
        <v>55</v>
      </c>
      <c r="F11" s="94" t="s">
        <v>10</v>
      </c>
      <c r="G11" s="95" t="s">
        <v>41</v>
      </c>
      <c r="H11" s="96" t="s">
        <v>169</v>
      </c>
      <c r="I11" s="95" t="s">
        <v>74</v>
      </c>
      <c r="J11" s="102" t="s">
        <v>152</v>
      </c>
    </row>
    <row r="12" spans="1:10">
      <c r="A12" s="14" t="s">
        <v>18</v>
      </c>
      <c r="B12" s="12">
        <v>3</v>
      </c>
      <c r="C12" s="27" t="s">
        <v>52</v>
      </c>
      <c r="D12" s="40" t="s">
        <v>55</v>
      </c>
      <c r="F12" s="94" t="s">
        <v>58</v>
      </c>
      <c r="G12" s="95" t="s">
        <v>66</v>
      </c>
      <c r="H12" s="96" t="s">
        <v>170</v>
      </c>
      <c r="I12" s="95" t="s">
        <v>75</v>
      </c>
      <c r="J12" s="102" t="s">
        <v>153</v>
      </c>
    </row>
    <row r="13" spans="1:10">
      <c r="A13" s="14" t="s">
        <v>19</v>
      </c>
      <c r="B13" s="12">
        <v>4</v>
      </c>
      <c r="C13" s="27" t="s">
        <v>52</v>
      </c>
      <c r="D13" s="40" t="s">
        <v>55</v>
      </c>
      <c r="F13" s="94" t="s">
        <v>60</v>
      </c>
      <c r="G13" s="95" t="s">
        <v>67</v>
      </c>
      <c r="H13" s="96" t="s">
        <v>171</v>
      </c>
      <c r="I13" s="95" t="s">
        <v>76</v>
      </c>
      <c r="J13" s="102" t="s">
        <v>154</v>
      </c>
    </row>
    <row r="14" spans="1:10">
      <c r="A14" s="14" t="s">
        <v>20</v>
      </c>
      <c r="B14" s="12">
        <v>5</v>
      </c>
      <c r="C14" s="27" t="s">
        <v>52</v>
      </c>
      <c r="D14" s="40" t="s">
        <v>55</v>
      </c>
      <c r="F14" s="94" t="s">
        <v>62</v>
      </c>
      <c r="G14" s="95" t="s">
        <v>68</v>
      </c>
      <c r="H14" s="96" t="s">
        <v>172</v>
      </c>
      <c r="I14" s="95" t="s">
        <v>77</v>
      </c>
      <c r="J14" s="102" t="s">
        <v>155</v>
      </c>
    </row>
    <row r="15" spans="1:10">
      <c r="A15" s="14" t="s">
        <v>21</v>
      </c>
      <c r="B15" s="9">
        <v>6</v>
      </c>
      <c r="C15" s="10" t="s">
        <v>10</v>
      </c>
      <c r="D15" s="9" t="s">
        <v>32</v>
      </c>
      <c r="F15" s="94" t="s">
        <v>63</v>
      </c>
      <c r="G15" s="95" t="s">
        <v>69</v>
      </c>
      <c r="H15" s="96" t="s">
        <v>173</v>
      </c>
      <c r="I15" s="95" t="s">
        <v>78</v>
      </c>
      <c r="J15" s="102" t="s">
        <v>156</v>
      </c>
    </row>
    <row r="16" spans="1:10">
      <c r="A16" s="14" t="s">
        <v>22</v>
      </c>
      <c r="B16" s="9">
        <v>7</v>
      </c>
      <c r="C16" s="10" t="s">
        <v>10</v>
      </c>
      <c r="D16" s="9" t="s">
        <v>32</v>
      </c>
      <c r="F16" s="94" t="s">
        <v>13</v>
      </c>
      <c r="G16" s="95" t="s">
        <v>42</v>
      </c>
      <c r="H16" s="96" t="s">
        <v>174</v>
      </c>
      <c r="I16" s="95" t="s">
        <v>79</v>
      </c>
      <c r="J16" s="102" t="s">
        <v>157</v>
      </c>
    </row>
    <row r="17" spans="1:15">
      <c r="A17" s="14" t="s">
        <v>23</v>
      </c>
      <c r="B17" s="9">
        <v>8</v>
      </c>
      <c r="C17" s="10" t="s">
        <v>58</v>
      </c>
      <c r="D17" s="9" t="s">
        <v>59</v>
      </c>
      <c r="F17" s="94" t="s">
        <v>14</v>
      </c>
      <c r="G17" s="95" t="s">
        <v>43</v>
      </c>
      <c r="H17" s="96" t="s">
        <v>175</v>
      </c>
      <c r="I17" s="95" t="s">
        <v>80</v>
      </c>
      <c r="J17" s="102" t="s">
        <v>158</v>
      </c>
    </row>
    <row r="18" spans="1:15">
      <c r="A18" s="14" t="s">
        <v>24</v>
      </c>
      <c r="B18" s="9">
        <v>9</v>
      </c>
      <c r="C18" s="10" t="s">
        <v>60</v>
      </c>
      <c r="D18" s="9" t="s">
        <v>61</v>
      </c>
      <c r="F18" s="94" t="s">
        <v>15</v>
      </c>
      <c r="G18" s="95" t="s">
        <v>44</v>
      </c>
      <c r="H18" s="96" t="s">
        <v>176</v>
      </c>
      <c r="I18" s="95" t="s">
        <v>81</v>
      </c>
      <c r="J18" s="102" t="s">
        <v>159</v>
      </c>
    </row>
    <row r="19" spans="1:15">
      <c r="A19" s="14" t="s">
        <v>25</v>
      </c>
      <c r="B19" s="9">
        <v>10</v>
      </c>
      <c r="C19" s="10" t="s">
        <v>62</v>
      </c>
      <c r="D19" s="9" t="s">
        <v>64</v>
      </c>
      <c r="F19" s="97" t="s">
        <v>52</v>
      </c>
      <c r="G19" s="98" t="s">
        <v>70</v>
      </c>
      <c r="H19" s="98" t="s">
        <v>177</v>
      </c>
      <c r="I19" s="98" t="s">
        <v>72</v>
      </c>
      <c r="J19" s="103" t="s">
        <v>160</v>
      </c>
    </row>
    <row r="20" spans="1:15">
      <c r="A20" s="14" t="s">
        <v>26</v>
      </c>
      <c r="B20" s="9">
        <v>11</v>
      </c>
      <c r="C20" s="10" t="s">
        <v>63</v>
      </c>
      <c r="D20" s="9" t="s">
        <v>65</v>
      </c>
      <c r="F20" s="99" t="s">
        <v>53</v>
      </c>
      <c r="G20" s="100" t="s">
        <v>71</v>
      </c>
      <c r="H20" s="100" t="s">
        <v>178</v>
      </c>
      <c r="I20" s="100" t="s">
        <v>73</v>
      </c>
      <c r="J20" s="104" t="s">
        <v>161</v>
      </c>
    </row>
    <row r="21" spans="1:15">
      <c r="A21" s="14" t="s">
        <v>27</v>
      </c>
      <c r="B21" s="9">
        <v>12</v>
      </c>
      <c r="C21" s="10" t="s">
        <v>13</v>
      </c>
      <c r="D21" s="9" t="s">
        <v>37</v>
      </c>
      <c r="F21" s="59"/>
      <c r="G21" s="60"/>
      <c r="H21" s="60"/>
      <c r="I21" s="60"/>
    </row>
    <row r="22" spans="1:15">
      <c r="A22" s="14" t="s">
        <v>28</v>
      </c>
      <c r="B22" s="9">
        <v>13</v>
      </c>
      <c r="C22" s="10" t="s">
        <v>13</v>
      </c>
      <c r="D22" s="9" t="s">
        <v>37</v>
      </c>
      <c r="F22" s="59"/>
      <c r="G22" s="60"/>
      <c r="H22" s="60"/>
      <c r="I22" s="60"/>
    </row>
    <row r="23" spans="1:15">
      <c r="A23" s="14" t="s">
        <v>29</v>
      </c>
      <c r="B23" s="9">
        <v>14</v>
      </c>
      <c r="C23" s="10" t="s">
        <v>14</v>
      </c>
      <c r="D23" s="9" t="s">
        <v>38</v>
      </c>
      <c r="F23" s="58" t="s">
        <v>84</v>
      </c>
    </row>
    <row r="24" spans="1:15">
      <c r="A24" s="14" t="s">
        <v>30</v>
      </c>
      <c r="B24" s="9">
        <v>15</v>
      </c>
      <c r="C24" s="10" t="s">
        <v>14</v>
      </c>
      <c r="D24" s="9" t="s">
        <v>38</v>
      </c>
      <c r="F24" s="61" t="s">
        <v>10</v>
      </c>
      <c r="G24" s="61" t="s">
        <v>58</v>
      </c>
      <c r="H24" s="61" t="s">
        <v>60</v>
      </c>
      <c r="I24" s="61" t="s">
        <v>62</v>
      </c>
      <c r="J24" s="61" t="s">
        <v>63</v>
      </c>
      <c r="K24" s="61" t="s">
        <v>13</v>
      </c>
      <c r="L24" s="61" t="s">
        <v>14</v>
      </c>
      <c r="M24" s="61" t="s">
        <v>15</v>
      </c>
      <c r="N24" s="61" t="s">
        <v>54</v>
      </c>
      <c r="O24" s="61" t="s">
        <v>54</v>
      </c>
    </row>
    <row r="25" spans="1:15">
      <c r="A25" s="14" t="s">
        <v>106</v>
      </c>
      <c r="B25" s="9">
        <v>16</v>
      </c>
      <c r="C25" s="10" t="s">
        <v>15</v>
      </c>
      <c r="D25" s="9" t="s">
        <v>39</v>
      </c>
      <c r="F25" s="62" t="s">
        <v>8</v>
      </c>
      <c r="G25" s="63"/>
      <c r="H25" s="63"/>
      <c r="I25" s="63"/>
      <c r="J25" s="63"/>
      <c r="K25" s="63"/>
      <c r="L25" s="63"/>
      <c r="M25" s="63"/>
      <c r="N25" s="63"/>
      <c r="O25" s="64"/>
    </row>
    <row r="26" spans="1:15">
      <c r="A26" s="72" t="s">
        <v>107</v>
      </c>
      <c r="B26" s="9">
        <v>17</v>
      </c>
      <c r="C26" s="10" t="s">
        <v>15</v>
      </c>
      <c r="D26" s="9" t="s">
        <v>39</v>
      </c>
      <c r="F26" s="63" t="s">
        <v>191</v>
      </c>
      <c r="G26" s="63" t="s">
        <v>192</v>
      </c>
      <c r="H26" s="63" t="s">
        <v>194</v>
      </c>
      <c r="I26" s="63" t="s">
        <v>196</v>
      </c>
      <c r="J26" s="63" t="s">
        <v>198</v>
      </c>
      <c r="K26" s="63" t="s">
        <v>200</v>
      </c>
      <c r="L26" s="63" t="s">
        <v>202</v>
      </c>
      <c r="M26" s="63" t="s">
        <v>204</v>
      </c>
      <c r="N26" s="63" t="s">
        <v>128</v>
      </c>
      <c r="O26" s="63" t="s">
        <v>129</v>
      </c>
    </row>
    <row r="27" spans="1:15">
      <c r="A27" s="72" t="s">
        <v>108</v>
      </c>
      <c r="B27" s="9">
        <v>18</v>
      </c>
      <c r="C27" s="11" t="s">
        <v>53</v>
      </c>
      <c r="D27" s="41" t="s">
        <v>56</v>
      </c>
      <c r="F27" s="63"/>
      <c r="G27" s="63" t="s">
        <v>193</v>
      </c>
      <c r="H27" s="63" t="s">
        <v>195</v>
      </c>
      <c r="I27" s="63" t="s">
        <v>197</v>
      </c>
      <c r="J27" s="63" t="s">
        <v>199</v>
      </c>
      <c r="K27" s="63" t="s">
        <v>201</v>
      </c>
      <c r="L27" s="63" t="s">
        <v>203</v>
      </c>
      <c r="M27" s="63" t="s">
        <v>205</v>
      </c>
      <c r="N27" s="63"/>
      <c r="O27" s="63"/>
    </row>
    <row r="28" spans="1:15">
      <c r="B28" s="9">
        <v>19</v>
      </c>
      <c r="C28" s="11" t="s">
        <v>53</v>
      </c>
      <c r="D28" s="41" t="s">
        <v>56</v>
      </c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spans="1:15">
      <c r="A29" s="13" t="s">
        <v>105</v>
      </c>
      <c r="B29" s="9">
        <v>20</v>
      </c>
      <c r="C29" s="11" t="s">
        <v>53</v>
      </c>
      <c r="D29" s="41" t="s">
        <v>56</v>
      </c>
      <c r="F29" s="62" t="s">
        <v>141</v>
      </c>
      <c r="G29" s="63"/>
      <c r="H29" s="63"/>
      <c r="I29" s="63"/>
      <c r="J29" s="63"/>
      <c r="K29" s="63"/>
      <c r="L29" s="63"/>
      <c r="M29" s="63"/>
      <c r="N29" s="63"/>
      <c r="O29" s="63"/>
    </row>
    <row r="30" spans="1:15">
      <c r="A30" s="14" t="s">
        <v>134</v>
      </c>
      <c r="B30" s="9">
        <v>21</v>
      </c>
      <c r="C30" s="11" t="s">
        <v>53</v>
      </c>
      <c r="D30" s="41" t="s">
        <v>56</v>
      </c>
      <c r="F30" s="65" t="s">
        <v>127</v>
      </c>
      <c r="G30" s="65" t="s">
        <v>127</v>
      </c>
      <c r="H30" s="65" t="s">
        <v>127</v>
      </c>
      <c r="I30" s="65" t="s">
        <v>127</v>
      </c>
      <c r="J30" s="65" t="s">
        <v>127</v>
      </c>
      <c r="K30" s="65" t="s">
        <v>127</v>
      </c>
      <c r="L30" s="65" t="s">
        <v>127</v>
      </c>
      <c r="M30" s="65" t="s">
        <v>127</v>
      </c>
      <c r="N30" s="63" t="s">
        <v>128</v>
      </c>
      <c r="O30" s="63" t="s">
        <v>129</v>
      </c>
    </row>
    <row r="31" spans="1:15">
      <c r="A31" s="14" t="s">
        <v>109</v>
      </c>
      <c r="B31" s="9">
        <v>22</v>
      </c>
      <c r="C31" s="11" t="s">
        <v>53</v>
      </c>
      <c r="D31" s="41" t="s">
        <v>56</v>
      </c>
      <c r="F31" s="63"/>
      <c r="G31" s="63"/>
      <c r="H31" s="63"/>
      <c r="I31" s="63"/>
      <c r="J31" s="63"/>
      <c r="K31" s="65"/>
      <c r="L31" s="63"/>
      <c r="M31" s="63"/>
      <c r="N31" s="63"/>
      <c r="O31" s="63"/>
    </row>
    <row r="32" spans="1:15">
      <c r="A32" s="14" t="s">
        <v>110</v>
      </c>
      <c r="B32" s="9">
        <v>23</v>
      </c>
      <c r="C32" s="11" t="s">
        <v>53</v>
      </c>
      <c r="D32" s="41" t="s">
        <v>56</v>
      </c>
      <c r="F32" s="62" t="s">
        <v>179</v>
      </c>
      <c r="G32" s="63"/>
      <c r="H32" s="63"/>
      <c r="I32" s="63"/>
      <c r="J32" s="63"/>
      <c r="K32" s="65"/>
      <c r="L32" s="63"/>
      <c r="M32" s="63"/>
      <c r="N32" s="63"/>
      <c r="O32" s="63"/>
    </row>
    <row r="33" spans="1:15">
      <c r="A33" s="14" t="s">
        <v>111</v>
      </c>
      <c r="B33" s="9">
        <v>24</v>
      </c>
      <c r="C33" s="11" t="s">
        <v>53</v>
      </c>
      <c r="D33" s="41" t="s">
        <v>56</v>
      </c>
      <c r="F33" s="65" t="s">
        <v>127</v>
      </c>
      <c r="G33" s="63" t="s">
        <v>180</v>
      </c>
      <c r="H33" s="63" t="s">
        <v>180</v>
      </c>
      <c r="I33" s="63" t="s">
        <v>183</v>
      </c>
      <c r="J33" s="63" t="s">
        <v>183</v>
      </c>
      <c r="K33" s="106" t="s">
        <v>187</v>
      </c>
      <c r="L33" s="63" t="s">
        <v>127</v>
      </c>
      <c r="M33" s="63" t="s">
        <v>127</v>
      </c>
      <c r="N33" s="63" t="s">
        <v>128</v>
      </c>
      <c r="O33" s="63" t="s">
        <v>129</v>
      </c>
    </row>
    <row r="34" spans="1:15">
      <c r="A34" s="14" t="s">
        <v>112</v>
      </c>
      <c r="B34" s="9">
        <v>25</v>
      </c>
      <c r="C34" s="11" t="s">
        <v>53</v>
      </c>
      <c r="D34" s="41" t="s">
        <v>56</v>
      </c>
      <c r="F34" s="63"/>
      <c r="G34" s="63" t="s">
        <v>181</v>
      </c>
      <c r="H34" s="63" t="s">
        <v>181</v>
      </c>
      <c r="I34" s="63" t="s">
        <v>184</v>
      </c>
      <c r="J34" s="63" t="s">
        <v>184</v>
      </c>
      <c r="K34" s="106" t="s">
        <v>188</v>
      </c>
      <c r="L34" s="63"/>
      <c r="M34" s="63"/>
      <c r="N34" s="63"/>
      <c r="O34" s="63"/>
    </row>
    <row r="35" spans="1:15">
      <c r="A35" s="14" t="s">
        <v>135</v>
      </c>
      <c r="B35" s="9">
        <v>26</v>
      </c>
      <c r="C35" s="11" t="s">
        <v>53</v>
      </c>
      <c r="D35" s="41" t="s">
        <v>56</v>
      </c>
      <c r="F35" s="63"/>
      <c r="G35" s="63" t="s">
        <v>182</v>
      </c>
      <c r="H35" s="63" t="s">
        <v>182</v>
      </c>
      <c r="I35" s="63" t="s">
        <v>185</v>
      </c>
      <c r="J35" s="63" t="s">
        <v>185</v>
      </c>
      <c r="K35" s="106" t="s">
        <v>189</v>
      </c>
      <c r="L35" s="63"/>
      <c r="M35" s="63"/>
      <c r="N35" s="63"/>
      <c r="O35" s="63"/>
    </row>
    <row r="36" spans="1:15">
      <c r="B36" s="9">
        <v>27</v>
      </c>
      <c r="C36" s="11" t="s">
        <v>53</v>
      </c>
      <c r="D36" s="41" t="s">
        <v>56</v>
      </c>
      <c r="F36" s="63"/>
      <c r="G36" s="63"/>
      <c r="H36" s="63"/>
      <c r="I36" s="63" t="s">
        <v>186</v>
      </c>
      <c r="J36" s="63" t="s">
        <v>186</v>
      </c>
      <c r="K36" s="106" t="s">
        <v>220</v>
      </c>
      <c r="L36" s="63"/>
      <c r="M36" s="63"/>
      <c r="N36" s="63"/>
      <c r="O36" s="63"/>
    </row>
    <row r="37" spans="1:15">
      <c r="B37" s="9">
        <v>28</v>
      </c>
      <c r="C37" s="11" t="s">
        <v>53</v>
      </c>
      <c r="D37" s="41" t="s">
        <v>56</v>
      </c>
      <c r="F37" s="63"/>
      <c r="G37" s="63"/>
      <c r="H37" s="63"/>
      <c r="I37" s="63"/>
      <c r="J37" s="63"/>
      <c r="K37" s="63"/>
      <c r="L37" s="63"/>
      <c r="M37" s="63"/>
      <c r="N37" s="63"/>
      <c r="O37" s="63"/>
    </row>
    <row r="38" spans="1:15">
      <c r="B38" s="9">
        <v>29</v>
      </c>
      <c r="C38" s="11" t="s">
        <v>53</v>
      </c>
      <c r="D38" s="41" t="s">
        <v>56</v>
      </c>
      <c r="F38" s="62" t="s">
        <v>190</v>
      </c>
      <c r="G38" s="63"/>
      <c r="H38" s="63"/>
      <c r="I38" s="63"/>
      <c r="J38" s="63"/>
      <c r="K38" s="63"/>
      <c r="L38" s="63"/>
      <c r="M38" s="63"/>
      <c r="N38" s="63"/>
      <c r="O38" s="63"/>
    </row>
    <row r="39" spans="1:15">
      <c r="B39" s="9">
        <v>30</v>
      </c>
      <c r="C39" s="11" t="s">
        <v>53</v>
      </c>
      <c r="D39" s="41" t="s">
        <v>56</v>
      </c>
      <c r="F39" s="65" t="s">
        <v>206</v>
      </c>
      <c r="G39" s="107" t="s">
        <v>207</v>
      </c>
      <c r="H39" s="107" t="s">
        <v>208</v>
      </c>
      <c r="I39" s="107" t="s">
        <v>210</v>
      </c>
      <c r="J39" s="107" t="s">
        <v>212</v>
      </c>
      <c r="K39" s="107" t="s">
        <v>214</v>
      </c>
      <c r="L39" s="107" t="s">
        <v>217</v>
      </c>
      <c r="M39" s="107" t="s">
        <v>218</v>
      </c>
      <c r="N39" s="63" t="s">
        <v>128</v>
      </c>
      <c r="O39" s="63" t="s">
        <v>129</v>
      </c>
    </row>
    <row r="40" spans="1:15">
      <c r="F40" s="63"/>
      <c r="G40" s="107" t="s">
        <v>207</v>
      </c>
      <c r="H40" s="107" t="s">
        <v>209</v>
      </c>
      <c r="I40" s="107" t="s">
        <v>211</v>
      </c>
      <c r="J40" s="107" t="s">
        <v>213</v>
      </c>
      <c r="K40" s="107" t="s">
        <v>215</v>
      </c>
      <c r="L40" s="107" t="s">
        <v>216</v>
      </c>
      <c r="M40" s="107" t="s">
        <v>219</v>
      </c>
      <c r="N40" s="63"/>
      <c r="O40" s="63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99</vt:i4>
      </vt:variant>
    </vt:vector>
  </HeadingPairs>
  <TitlesOfParts>
    <vt:vector size="104" baseType="lpstr">
      <vt:lpstr>REFEREE</vt:lpstr>
      <vt:lpstr>FEMALE</vt:lpstr>
      <vt:lpstr>MALE</vt:lpstr>
      <vt:lpstr>Merginu_Duomenys</vt:lpstr>
      <vt:lpstr>Vaikinu_Duomenys</vt:lpstr>
      <vt:lpstr>IPPON</vt:lpstr>
      <vt:lpstr>IPPON_10</vt:lpstr>
      <vt:lpstr>IPPON_11</vt:lpstr>
      <vt:lpstr>IPPON_12_13</vt:lpstr>
      <vt:lpstr>IPPON_14_15</vt:lpstr>
      <vt:lpstr>IPPON_16_17</vt:lpstr>
      <vt:lpstr>IPPON_6_7</vt:lpstr>
      <vt:lpstr>IPPON_8</vt:lpstr>
      <vt:lpstr>IPPON_9</vt:lpstr>
      <vt:lpstr>IPPON_JAUNAS</vt:lpstr>
      <vt:lpstr>IPPON_VYRESNIS</vt:lpstr>
      <vt:lpstr>KATA</vt:lpstr>
      <vt:lpstr>kata_10</vt:lpstr>
      <vt:lpstr>kata_10_11</vt:lpstr>
      <vt:lpstr>KATA_11</vt:lpstr>
      <vt:lpstr>KATA_12_13</vt:lpstr>
      <vt:lpstr>KATA_14_15</vt:lpstr>
      <vt:lpstr>KATA_16_17</vt:lpstr>
      <vt:lpstr>kata_6_7</vt:lpstr>
      <vt:lpstr>kata_8</vt:lpstr>
      <vt:lpstr>kata_8_9</vt:lpstr>
      <vt:lpstr>kata_9</vt:lpstr>
      <vt:lpstr>kata_9_10</vt:lpstr>
      <vt:lpstr>KATA_JAUNAS</vt:lpstr>
      <vt:lpstr>KATA_VYRESNIS</vt:lpstr>
      <vt:lpstr>Kategorija</vt:lpstr>
      <vt:lpstr>Merginu_Duomenys!Kiu</vt:lpstr>
      <vt:lpstr>Kiu</vt:lpstr>
      <vt:lpstr>KIU_DAN</vt:lpstr>
      <vt:lpstr>MIPPON</vt:lpstr>
      <vt:lpstr>MIPPON_10_11</vt:lpstr>
      <vt:lpstr>MIPPON_12_13</vt:lpstr>
      <vt:lpstr>MIPPON_14_15</vt:lpstr>
      <vt:lpstr>MIPPON_16_17</vt:lpstr>
      <vt:lpstr>MIPPON_6_7</vt:lpstr>
      <vt:lpstr>MIPPON_8_9</vt:lpstr>
      <vt:lpstr>MIPPON_Jauna</vt:lpstr>
      <vt:lpstr>MIPPON_Vyresne</vt:lpstr>
      <vt:lpstr>MKATA</vt:lpstr>
      <vt:lpstr>MKATA_10_11</vt:lpstr>
      <vt:lpstr>MKATA_12_13</vt:lpstr>
      <vt:lpstr>MKATA_14_15</vt:lpstr>
      <vt:lpstr>MKATA_16_17</vt:lpstr>
      <vt:lpstr>MKATA_16_20</vt:lpstr>
      <vt:lpstr>MKATA_6_7</vt:lpstr>
      <vt:lpstr>MKATA_8_9</vt:lpstr>
      <vt:lpstr>MKATA_Jauna</vt:lpstr>
      <vt:lpstr>MKATA_Vyresne</vt:lpstr>
      <vt:lpstr>MOpenKata</vt:lpstr>
      <vt:lpstr>MOpenKata_10_11</vt:lpstr>
      <vt:lpstr>MOpenKata_12_13</vt:lpstr>
      <vt:lpstr>MOpenKata_14_15</vt:lpstr>
      <vt:lpstr>MOpenKata_16_17</vt:lpstr>
      <vt:lpstr>MOpenKata_6_7</vt:lpstr>
      <vt:lpstr>MOpenKata_8_9</vt:lpstr>
      <vt:lpstr>MOpenKata_Jauna</vt:lpstr>
      <vt:lpstr>MOpenKata_Vyresne</vt:lpstr>
      <vt:lpstr>MSANBON</vt:lpstr>
      <vt:lpstr>MWKF_10_11</vt:lpstr>
      <vt:lpstr>MWKF_12_13</vt:lpstr>
      <vt:lpstr>MWKF_14_15</vt:lpstr>
      <vt:lpstr>MWKF_16_17</vt:lpstr>
      <vt:lpstr>MWKF_6_7</vt:lpstr>
      <vt:lpstr>MWKF_8_9</vt:lpstr>
      <vt:lpstr>MWKF_Jauna</vt:lpstr>
      <vt:lpstr>MWKF_Vyresne</vt:lpstr>
      <vt:lpstr>OpenKata</vt:lpstr>
      <vt:lpstr>OpenKata_10</vt:lpstr>
      <vt:lpstr>OpenKata_11</vt:lpstr>
      <vt:lpstr>OpenKata_12_13</vt:lpstr>
      <vt:lpstr>OpenKata_14_15</vt:lpstr>
      <vt:lpstr>OpenKata_16_17</vt:lpstr>
      <vt:lpstr>OpenKata_6_7</vt:lpstr>
      <vt:lpstr>OpenKata_8</vt:lpstr>
      <vt:lpstr>OpenKata_9</vt:lpstr>
      <vt:lpstr>FEMALE!Print_Area</vt:lpstr>
      <vt:lpstr>MALE!Print_Area</vt:lpstr>
      <vt:lpstr>REFEREE!Print_Area</vt:lpstr>
      <vt:lpstr>FEMALE!Print_Titles</vt:lpstr>
      <vt:lpstr>MALE!Print_Titles</vt:lpstr>
      <vt:lpstr>REFEREE!Print_Titles</vt:lpstr>
      <vt:lpstr>SANBON</vt:lpstr>
      <vt:lpstr>Merginu_Duomenys!SUMO_14_15</vt:lpstr>
      <vt:lpstr>SUMO_14_15</vt:lpstr>
      <vt:lpstr>Merginu_Duomenys!SUMO_16_17</vt:lpstr>
      <vt:lpstr>SUMO_16_17</vt:lpstr>
      <vt:lpstr>Merginu_Duomenys!SUMO_6_7</vt:lpstr>
      <vt:lpstr>Merginu_Duomenys!SUMO_8_9</vt:lpstr>
      <vt:lpstr>Treneriai</vt:lpstr>
      <vt:lpstr>WKF_10</vt:lpstr>
      <vt:lpstr>WKF_11</vt:lpstr>
      <vt:lpstr>WKF_12_13</vt:lpstr>
      <vt:lpstr>WKF_14_15</vt:lpstr>
      <vt:lpstr>WKF_16_17</vt:lpstr>
      <vt:lpstr>WKF_6_7</vt:lpstr>
      <vt:lpstr>WKF_8</vt:lpstr>
      <vt:lpstr>WKF_9</vt:lpstr>
      <vt:lpstr>WKF_Jaunas</vt:lpstr>
      <vt:lpstr>WKF_Vyresnis</vt:lpstr>
    </vt:vector>
  </TitlesOfParts>
  <Company>Naminukas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Naminukas-4</dc:creator>
  <cp:lastModifiedBy>Windows User</cp:lastModifiedBy>
  <cp:lastPrinted>2021-10-08T12:27:27Z</cp:lastPrinted>
  <dcterms:created xsi:type="dcterms:W3CDTF">2010-01-20T07:33:42Z</dcterms:created>
  <dcterms:modified xsi:type="dcterms:W3CDTF">2022-10-12T09:15:27Z</dcterms:modified>
</cp:coreProperties>
</file>